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1" activeTab="0"/>
  </bookViews>
  <sheets>
    <sheet name="ортопедическая стоматология" sheetId="1" r:id="rId1"/>
    <sheet name="стоматология хирургическая" sheetId="2" r:id="rId2"/>
    <sheet name="стомат без стомости материала" sheetId="3" r:id="rId3"/>
    <sheet name="прейскурант остальной" sheetId="4" r:id="rId4"/>
    <sheet name="стоматология материал" sheetId="5" r:id="rId5"/>
    <sheet name="ХТИ" sheetId="6" r:id="rId6"/>
  </sheets>
  <definedNames/>
  <calcPr fullCalcOnLoad="1"/>
</workbook>
</file>

<file path=xl/sharedStrings.xml><?xml version="1.0" encoding="utf-8"?>
<sst xmlns="http://schemas.openxmlformats.org/spreadsheetml/2006/main" count="565" uniqueCount="469">
  <si>
    <t xml:space="preserve">                                                          УТВЕРЖДЕНО</t>
  </si>
  <si>
    <t xml:space="preserve">                                                                          Гл.врач ГБУ"ЦРБ Руднянского </t>
  </si>
  <si>
    <t>муниципального района</t>
  </si>
  <si>
    <t xml:space="preserve">                                                                               _______Деребизова Н.А.</t>
  </si>
  <si>
    <r>
      <t xml:space="preserve">                                                                              «_22</t>
    </r>
    <r>
      <rPr>
        <b/>
        <u val="single"/>
        <sz val="12"/>
        <rFont val="Times New Roman"/>
        <family val="1"/>
      </rPr>
      <t>___»_мая___</t>
    </r>
    <r>
      <rPr>
        <b/>
        <sz val="12"/>
        <rFont val="Times New Roman"/>
        <family val="1"/>
      </rPr>
      <t>__ 2014  г</t>
    </r>
  </si>
  <si>
    <t>Тарифы</t>
  </si>
  <si>
    <t>на ортопедические услуги,оказываемые учреждениями</t>
  </si>
  <si>
    <t>здравоохранения Руднянского муниципального района</t>
  </si>
  <si>
    <t>Наименование работы</t>
  </si>
  <si>
    <t>Сумма(руб)</t>
  </si>
  <si>
    <t>1. Съемные пластиночные протезы из пластмассы</t>
  </si>
  <si>
    <t>1.1 Изготовление съемного протез   с 1-м зубом</t>
  </si>
  <si>
    <t>1.2  изготовление съемного протеза                          с 2     зубами</t>
  </si>
  <si>
    <t>1.    изготовление съемного  протез                           с 3     зубами</t>
  </si>
  <si>
    <t>1.4  изготовление съемного протеза                          с 4    зубами</t>
  </si>
  <si>
    <t>1.5  изготовление съемного протеза                          с 5    зубами</t>
  </si>
  <si>
    <t>1.6  изготовление съемного протеза                          с 6    зубами</t>
  </si>
  <si>
    <t>1.7  изготовление съемного протеза                          с 7    зубами</t>
  </si>
  <si>
    <t>1.8  изготовление съемного протеза                          с 8    зубами</t>
  </si>
  <si>
    <t>1.9  изготовление съемного протеза                          с 9    зубами</t>
  </si>
  <si>
    <t>1.10 изготовление съемного протеза                         с 10  зубами</t>
  </si>
  <si>
    <t>1.11 изготовление съемного протеза                         с 11    зубами</t>
  </si>
  <si>
    <t>1.12 изготовление съемного протеза                         с 12    зубами</t>
  </si>
  <si>
    <t>1.13 изготовление съемного протеза                         с 13    зубами</t>
  </si>
  <si>
    <t>1.14 изготовление съемного протеза                         с 14    зубами</t>
  </si>
  <si>
    <t xml:space="preserve">Изготовление полного съемного протеза в анатомическом артикуляре. </t>
  </si>
  <si>
    <t>2. НЕСЪЕМНЫЕ ПРОТЕЗЫ ИЗ СТАЛИ</t>
  </si>
  <si>
    <t>2.1 Изготовление стальной коронки восстановительной</t>
  </si>
  <si>
    <t>2.2 Изготовление коронки стальной с пластмассовой облицовкой</t>
  </si>
  <si>
    <t>2.3 Изготовление коронки пластмассовой</t>
  </si>
  <si>
    <t>2.4 Изготовление зуба литого из стали</t>
  </si>
  <si>
    <t>2.5 Изготовление зуба литого из стали с пластмассовой фасеткой</t>
  </si>
  <si>
    <t>2.6 Изготовление зуба пластмассового штифтового</t>
  </si>
  <si>
    <t>2.7 Изготовление лапки в мостовидном протезе</t>
  </si>
  <si>
    <t>2.8 Изготовление зуба пластмассового в несъемном протезе</t>
  </si>
  <si>
    <t xml:space="preserve">2.9 Спайка деталей </t>
  </si>
  <si>
    <t>3. Дополнительные элементы работы к пластиночным протезам</t>
  </si>
  <si>
    <t>3.1 Изготовление и установка гнутого кламмера из стали</t>
  </si>
  <si>
    <t>3.2 Изготовление, крепление и удаление изоляции для торуса</t>
  </si>
  <si>
    <t>3.3 Армирование протеза</t>
  </si>
  <si>
    <t>3.4 Изготовление индивидуальной ложки</t>
  </si>
  <si>
    <t>Прочие работы</t>
  </si>
  <si>
    <t>4.1 Устранение одного перелома базиса в протезе</t>
  </si>
  <si>
    <t>4.2 Устранение 2-х переломов</t>
  </si>
  <si>
    <t>4.3 Приварка 1 зуба</t>
  </si>
  <si>
    <t xml:space="preserve">4.4 Приварка  2 зубов </t>
  </si>
  <si>
    <t xml:space="preserve">4.5 Приварка  3 зубов  </t>
  </si>
  <si>
    <t>4.6 Приварка  4 зубов</t>
  </si>
  <si>
    <t>4.7 Приварка   1 кламмера</t>
  </si>
  <si>
    <t xml:space="preserve">4.8 Приварка   2 кламмеров </t>
  </si>
  <si>
    <t>4.9 Приварка 1 зуба и 1 кламмера</t>
  </si>
  <si>
    <t>4.10 Устранение 1 перелома базиса и приварка 1 зуба</t>
  </si>
  <si>
    <t>4.11 Снятие и цементировка старой коронки</t>
  </si>
  <si>
    <t>4.12  Восстановление пластмассовой облицовки коронки или фасетки</t>
  </si>
  <si>
    <t>4.13 Снятие слепков из эластичных материал</t>
  </si>
  <si>
    <t xml:space="preserve">ов 9кроме гипса) </t>
  </si>
  <si>
    <t>4.14 Избирательное пришлифование зубов</t>
  </si>
  <si>
    <t>4.15 Перебазировка старой пластмассовой коронки</t>
  </si>
  <si>
    <t>4.16 То же частично протеза</t>
  </si>
  <si>
    <t>4.17 То же полного протеза</t>
  </si>
  <si>
    <t>4.18 Коррекция ранее изготовленного протеза</t>
  </si>
  <si>
    <t>4.19 Нанесение декоративного покрытия  «Титан»</t>
  </si>
  <si>
    <t>4.20 Нанесение декоротивного покрытия  «Церконий»</t>
  </si>
  <si>
    <t>4.21 Осмотр</t>
  </si>
  <si>
    <t>4.22 Анестезия карпульным шприцом</t>
  </si>
  <si>
    <t xml:space="preserve">              </t>
  </si>
  <si>
    <r>
      <t xml:space="preserve">                                                                              «_21</t>
    </r>
    <r>
      <rPr>
        <u val="single"/>
        <sz val="11"/>
        <rFont val="Times New Roman"/>
        <family val="1"/>
      </rPr>
      <t>__»_09___</t>
    </r>
    <r>
      <rPr>
        <sz val="11"/>
        <rFont val="Times New Roman"/>
        <family val="1"/>
      </rPr>
      <t>__ 2016  г</t>
    </r>
  </si>
  <si>
    <t xml:space="preserve">                                           ПРЕЙСКУРАНТ</t>
  </si>
  <si>
    <t xml:space="preserve">                           платных медицинских услуг,оказываемых</t>
  </si>
  <si>
    <t xml:space="preserve">                            ГБУ "Центральная районная больница</t>
  </si>
  <si>
    <t xml:space="preserve">                            Руднянского муниципального района"</t>
  </si>
  <si>
    <t>Наименование услуги</t>
  </si>
  <si>
    <t>УЕТ</t>
  </si>
  <si>
    <t>ЦЕНА</t>
  </si>
  <si>
    <t>взрослые</t>
  </si>
  <si>
    <t>дети</t>
  </si>
  <si>
    <t>Удаление временного зуба</t>
  </si>
  <si>
    <t>Удаление постоянного зуба</t>
  </si>
  <si>
    <t>Удаление зуба с ортодонической целью (простое)</t>
  </si>
  <si>
    <t>Удаление зуба с ортодонической целью (сложное)</t>
  </si>
  <si>
    <t>Сложное удаление зуба</t>
  </si>
  <si>
    <t>Остановка кровотечения</t>
  </si>
  <si>
    <t>Осмотр первичный</t>
  </si>
  <si>
    <t>Осмотр повторный</t>
  </si>
  <si>
    <t>Анестезия "Артикаин"</t>
  </si>
  <si>
    <t xml:space="preserve">                    внутриротовая</t>
  </si>
  <si>
    <t xml:space="preserve">                    апликационная</t>
  </si>
  <si>
    <t>Анестезия "Убистезин"</t>
  </si>
  <si>
    <t>Анестезия "Ультракаин""</t>
  </si>
  <si>
    <t>Анестезия "Септонет"</t>
  </si>
  <si>
    <t xml:space="preserve">                                         Прейскурант на планые стоматологические  услуги</t>
  </si>
  <si>
    <t xml:space="preserve">                                          на терапевтические работы</t>
  </si>
  <si>
    <t xml:space="preserve">                                          на хирургические работы</t>
  </si>
  <si>
    <t xml:space="preserve">                                          (без стоимости материала)</t>
  </si>
  <si>
    <t>Виды работ</t>
  </si>
  <si>
    <t>Стоимость 1 УЕТ (руб)</t>
  </si>
  <si>
    <t>Стоимость работы (руб)</t>
  </si>
  <si>
    <t>Общие виды работ</t>
  </si>
  <si>
    <t>Прием(осмотр ,консультация)врача -стоматолога(зубного врача) профилактический</t>
  </si>
  <si>
    <t>Прием(осмотр ,консультация)врача -стоматолога(зубного врача) первичный</t>
  </si>
  <si>
    <t>Прием(осмотр ,консультация)врача -стоматолога(зубного врача) повторный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</si>
  <si>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</si>
  <si>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Определение индекса</t>
  </si>
  <si>
    <t>Электроодонтометрия 1 зуба</t>
  </si>
  <si>
    <t>Апликация лекарственного препарата на слизистую оболочку полости рта(1 сеанс)</t>
  </si>
  <si>
    <t>Трепанация зуба,искусственной коронки</t>
  </si>
  <si>
    <t>Обучение гигиене полости рта</t>
  </si>
  <si>
    <t>Проведение профессиональной гигиены одного зуба(снятие над-поддесневого зубного камня,шлифовка,полировка)</t>
  </si>
  <si>
    <t>Проведение профессиональной гигиены одного зуба при заболеваниях пародонта (снятие над,-поддесневого зубного камня,шлифовка,полировка)</t>
  </si>
  <si>
    <t>Местное прменение реминерализующих  фторсодержащих препаратов(1-4 зубов )</t>
  </si>
  <si>
    <t>Покрытие зубов фторлаком,фторгелем 1 зуба</t>
  </si>
  <si>
    <t>Полоскание реминерализующим  или фторсодержащими препаратами(1 сеанс)</t>
  </si>
  <si>
    <t>Взятие материала на исследование</t>
  </si>
  <si>
    <t>Чтение одной дентальной рентгенограммы</t>
  </si>
  <si>
    <t>Виды работ на терапевтическом приеме</t>
  </si>
  <si>
    <t>Кариес и некариозные поражения твердых тканей зубов</t>
  </si>
  <si>
    <t>Закрытие 1 фиссуры герметиком из химиоотверждаемого композита</t>
  </si>
  <si>
    <t>Лесение поверхностного кариеса методом серебрения</t>
  </si>
  <si>
    <t>Наложение одной пломбы  из цемента  I и  V класса по Блеку</t>
  </si>
  <si>
    <t>Наложение одной пломбы  из цемента  II и  III  класса по Блеку</t>
  </si>
  <si>
    <t>Наложение одной пломбы  из цемента  IV  класса по Блеку</t>
  </si>
  <si>
    <t>Наложение одной пломбы  из композитов   химического отверждения  I и  V класса по Блеку</t>
  </si>
  <si>
    <t>Наложение одной пломбы  из композитов   химического отверждения  II и  III  класса по Блеку</t>
  </si>
  <si>
    <t>Наложение одной пломбы  из композитов   химического отверждения  IV класса по Блеку</t>
  </si>
  <si>
    <t>Лечение заболеваний твердых тканей зубов с использованием фотополимеров</t>
  </si>
  <si>
    <t>Наложение одной пломбы   при поверхностном и среднем кариесе I и  V класса по Блеку,кариесе цемента корня(линейная техника)</t>
  </si>
  <si>
    <t>Наложение одной пломбы   при поверхностном и среднем кариесе I и  V класса по Блеку,кариесе цемента корня(сэндвич- техника)</t>
  </si>
  <si>
    <t>Наложение одной пломбы   при поверхностном и среднем кариесе II и  III класса по Блеку,кариесе цемента корня(линейная техника)</t>
  </si>
  <si>
    <t>Наложение одной пломбы   при поверхностном и среднем кариесе II и  III класса по Блеку,кариесе цемента корня(сендвич-техника)</t>
  </si>
  <si>
    <t>Наложение одной пломбы   при поверхностном и среднем кариесе IV класса по Блеку(линейная-техника)</t>
  </si>
  <si>
    <t>Наложение одной пломбы   при поверхностном и среднем кариесе IV класса по Блеку(сендвич-техника)</t>
  </si>
  <si>
    <t>Восстановление формы зуба при полном отсутствии коронки зуба (включена работа по подготовке корневого канала для рамки,поста)</t>
  </si>
  <si>
    <t>Эндодонтические виды работ</t>
  </si>
  <si>
    <t>Распломбировка одного корневого канала,пломбтрованного цинк-эвгеноловой пастой</t>
  </si>
  <si>
    <t>Распломбировка одного корневого канала,пломбтрованного резорцин-формалиновой пастой</t>
  </si>
  <si>
    <t>Экстирпация пульпы из одного канала</t>
  </si>
  <si>
    <t>Инструментальная и медикаментозная обработка одного хорошопроходимого корневого канала</t>
  </si>
  <si>
    <t>Инструментальная и медикаментозная обработка одного плохопроходимого корневого канала</t>
  </si>
  <si>
    <t>Введение лекарственного вещества в 1 корневой канал под повязку</t>
  </si>
  <si>
    <t>Пломбирование 1-ого корневого канала</t>
  </si>
  <si>
    <t>Удаление назубных отложений ручным способом полностью (не менее 5 зубов) с обязательным указанием зубной формулы</t>
  </si>
  <si>
    <t>Сошлифовка эмали со ската бугра одного зуба</t>
  </si>
  <si>
    <t>Кюретаж пародонтальных карманов в области двух зубов без отслаивания лоскута</t>
  </si>
  <si>
    <t>Виды работ на хирургическом(без учета анестезии)</t>
  </si>
  <si>
    <t>Коррекция альвеолярного отростка для подготовки к пртезированию</t>
  </si>
  <si>
    <t>Перевязка раны в полости рта</t>
  </si>
  <si>
    <t>Лечение альвеолита с ревизией лунки</t>
  </si>
  <si>
    <t>Внутриротовой  разрез с дренирование раны</t>
  </si>
  <si>
    <t>Внеротовой разрез, дренирование</t>
  </si>
  <si>
    <t>Перевязка после внеротового разреза</t>
  </si>
  <si>
    <t>Цистэктомия</t>
  </si>
  <si>
    <t>Иссечение капюшона</t>
  </si>
  <si>
    <t>Снятие шины  с одной челюсти</t>
  </si>
  <si>
    <t>ПХО раны без наложения швов</t>
  </si>
  <si>
    <t>Наложение одного шва</t>
  </si>
  <si>
    <t xml:space="preserve">                                                                           ___________Деребизова Н.А.</t>
  </si>
  <si>
    <t>Прейскурант</t>
  </si>
  <si>
    <t xml:space="preserve">             платных медицинских услуг, оказываемых</t>
  </si>
  <si>
    <t xml:space="preserve"> ГБУ « Центральная больница Руднянского </t>
  </si>
  <si>
    <t xml:space="preserve">                 Руднянского муниципального района"</t>
  </si>
  <si>
    <t xml:space="preserve">Наименование услуги                      </t>
  </si>
  <si>
    <t>Цена</t>
  </si>
  <si>
    <r>
      <t xml:space="preserve">           </t>
    </r>
    <r>
      <rPr>
        <i/>
        <sz val="14"/>
        <rFont val="Times New Roman"/>
        <family val="1"/>
      </rPr>
      <t>Физиотерапевтические процедуры</t>
    </r>
  </si>
  <si>
    <t xml:space="preserve">                                                Электролечение</t>
  </si>
  <si>
    <t>Гальванизация для взрослых</t>
  </si>
  <si>
    <t xml:space="preserve">                           для детей</t>
  </si>
  <si>
    <t>Лекарственный электрофорез:для взрослых</t>
  </si>
  <si>
    <t xml:space="preserve">  для детей                                                                                              </t>
  </si>
  <si>
    <t>Электросон:</t>
  </si>
  <si>
    <t>Для взрослых</t>
  </si>
  <si>
    <t>Для детей</t>
  </si>
  <si>
    <t>УВЧ терапия:</t>
  </si>
  <si>
    <t>Дециметровая, сантиметровая терапия:</t>
  </si>
  <si>
    <t>Диадинамо СМТ терапия, токи частоты:</t>
  </si>
  <si>
    <t xml:space="preserve">Дарсонвализация местная </t>
  </si>
  <si>
    <t xml:space="preserve">Для детей                                    </t>
  </si>
  <si>
    <t xml:space="preserve"> Для  взрослых                                                                                 </t>
  </si>
  <si>
    <t>Индуктотерапия:</t>
  </si>
  <si>
    <t xml:space="preserve">                                           Светолечение</t>
  </si>
  <si>
    <t>Определение биодозы:</t>
  </si>
  <si>
    <t>УФ облучение эл.свет, лампа:</t>
  </si>
  <si>
    <t>Облучение лазером:</t>
  </si>
  <si>
    <t xml:space="preserve">                                           Ультрозвук</t>
  </si>
  <si>
    <t>Ультрозвуковая терапия, фонорез:</t>
  </si>
  <si>
    <t>Парафиновые апликации:</t>
  </si>
  <si>
    <t>Теплолечение</t>
  </si>
  <si>
    <t>УР облучение</t>
  </si>
  <si>
    <t>Бронхиальная астма</t>
  </si>
  <si>
    <t>Атеросклероз</t>
  </si>
  <si>
    <t>ВСД</t>
  </si>
  <si>
    <t>Вирусный гепатит</t>
  </si>
  <si>
    <t>Гипертоническая болезнь</t>
  </si>
  <si>
    <t>Гломерулонефрит</t>
  </si>
  <si>
    <t>Диабет.ангоп</t>
  </si>
  <si>
    <t>Диабет.нефро</t>
  </si>
  <si>
    <t>Женское бесплодие</t>
  </si>
  <si>
    <t>ИБС</t>
  </si>
  <si>
    <t>Ишемический паралич мозга</t>
  </si>
  <si>
    <t>Облитерирующие заб-я суставов и нижн.конечности</t>
  </si>
  <si>
    <t>Острая пневмония</t>
  </si>
  <si>
    <t>О.инфаркт миокарда</t>
  </si>
  <si>
    <t>Отморожение</t>
  </si>
  <si>
    <t>Панкреатит хронический</t>
  </si>
  <si>
    <t>Панкреатит острый</t>
  </si>
  <si>
    <t>Пиелонефрит</t>
  </si>
  <si>
    <t>Плацентарная недостаточность</t>
  </si>
  <si>
    <t>Послеоперац.период онко больных</t>
  </si>
  <si>
    <t>Профилактика атеросклероза</t>
  </si>
  <si>
    <t>осложнение после кесарева сечения</t>
  </si>
  <si>
    <t>Псориаз</t>
  </si>
  <si>
    <t>Перитонит</t>
  </si>
  <si>
    <t>Ревматоидный артрит</t>
  </si>
  <si>
    <t>Сахарный диабет</t>
  </si>
  <si>
    <t>ДВС-синдром</t>
  </si>
  <si>
    <t>Стеннокардия 1-4 ФК</t>
  </si>
  <si>
    <t>Термические ожоги</t>
  </si>
  <si>
    <t>Халангит</t>
  </si>
  <si>
    <t>Хр.венозная недостаточность</t>
  </si>
  <si>
    <t>Хр.диффузия заболев.печения</t>
  </si>
  <si>
    <t>Хр.неспецифич.заболевания легких</t>
  </si>
  <si>
    <t xml:space="preserve">  Хр.почечная недостаточность</t>
  </si>
  <si>
    <t xml:space="preserve">Хр.нарушения мозг.кровообращения </t>
  </si>
  <si>
    <t>Хр.холецистит</t>
  </si>
  <si>
    <t>Экзема</t>
  </si>
  <si>
    <t>Язвенная болезнь желудка и 12-перстн.кишки</t>
  </si>
  <si>
    <t>Лечение алкогольной интоксикации</t>
  </si>
  <si>
    <t xml:space="preserve"> Стоимость койко-дня терапевтического отделения</t>
  </si>
  <si>
    <t xml:space="preserve"> Стоимость койко-дня хирургического отделения</t>
  </si>
  <si>
    <t>МАССАЖНЫЕ ПРОЦЕДУРЫ</t>
  </si>
  <si>
    <t>МАССАЖ ГОЛОВЫ</t>
  </si>
  <si>
    <t>МАССАЖ ШЕИ</t>
  </si>
  <si>
    <t>МАССАЖ ВОРОТНИКОВОЙ ЗОНЫ</t>
  </si>
  <si>
    <t>МАССАЖ ПЛЕЧЕВОГО,ЛОКТЕВОГО СУСТАВОВ,КИСТИ</t>
  </si>
  <si>
    <t>МАССАЖ ВЕРХНЕЙ КОНЕЧНОСТИ</t>
  </si>
  <si>
    <t>МАСАЖ ГРУДНОЙ КЛЕТКИ</t>
  </si>
  <si>
    <t>МАССАЖ СПИНЫ И ПОЯСНИЦЫ</t>
  </si>
  <si>
    <t>СЕГМЕНТАРНЫЙ МАССАЖ  ПОЯСНИЧНОГО КРЕСТЦА</t>
  </si>
  <si>
    <t>СЕГМЕНТАРНЫЙ МАССАЖ  ШЕЙНО ГРУДНОГО ОТДЕЛА</t>
  </si>
  <si>
    <t>ОБЩИЙ МАССАЖ (ДЕТЕЙ ГРУДНОГО И МЛАДШЕГО  ВОЗРАСТА)</t>
  </si>
  <si>
    <t>МАССАЖ ЛИЦА</t>
  </si>
  <si>
    <t>МАССАЖ ВЕРХНЕЙ КОНЕЧНОСТИ,НАДПБЕЧЬЯ И ОБЛАСТИ ЛОПАТОК</t>
  </si>
  <si>
    <t>МАССАЖ ЛУЧЕЗАПЯСТНОГО СУСТАВА</t>
  </si>
  <si>
    <t>МАССАЖ КИСТИ И ПРЕДПЛЕЧЬЯ</t>
  </si>
  <si>
    <t>МАССАЖ МЫШЦ ПЕРЕДНЕЙ БРЮШНОЙ СТЕНКИ</t>
  </si>
  <si>
    <t>МАССАЖ ОБЛАСТИ ПОЗВОНОЧНИКА</t>
  </si>
  <si>
    <t>МАССАЖ НИЖНЕЙ КОНЕЧНОСТИ И ПОЯСНИЦЫ</t>
  </si>
  <si>
    <t>МАССАЖ ТАЗОБЕДРЕННОГО СУСТАВА И ЯГОДИЧНОЙ ОБЛАСТИ</t>
  </si>
  <si>
    <t>МАССАЖ КОЛЕННОГО СУСТАВА</t>
  </si>
  <si>
    <t>МАССАЖ ГОЛЕНОСТОПНОГО СУСТАВА</t>
  </si>
  <si>
    <t>МАССАЖ СТОПЫ</t>
  </si>
  <si>
    <t xml:space="preserve">МАССАЖ НИЖНЕЙ КОНЕЧНОСТИ </t>
  </si>
  <si>
    <r>
      <t xml:space="preserve">                                                                              «_</t>
    </r>
    <r>
      <rPr>
        <u val="single"/>
        <sz val="12"/>
        <rFont val="Times New Roman"/>
        <family val="1"/>
      </rPr>
      <t>__16_»__03____</t>
    </r>
    <r>
      <rPr>
        <sz val="12"/>
        <rFont val="Times New Roman"/>
        <family val="1"/>
      </rPr>
      <t>2015  г</t>
    </r>
  </si>
  <si>
    <t>Посещение врача</t>
  </si>
  <si>
    <t>Терапевт</t>
  </si>
  <si>
    <t>Нарколог</t>
  </si>
  <si>
    <t>Дерматолог</t>
  </si>
  <si>
    <t>Венеролог</t>
  </si>
  <si>
    <t>Гинеколог</t>
  </si>
  <si>
    <t>Отоларинголог</t>
  </si>
  <si>
    <t>Хирург</t>
  </si>
  <si>
    <t>Психиатр</t>
  </si>
  <si>
    <t>Эндокринолог</t>
  </si>
  <si>
    <t>Офтальмолог</t>
  </si>
  <si>
    <t>Невролог</t>
  </si>
  <si>
    <t>Инфекционист</t>
  </si>
  <si>
    <t>Онколог</t>
  </si>
  <si>
    <t>Фтизиатр</t>
  </si>
  <si>
    <t>Фельдшерский прием</t>
  </si>
  <si>
    <t>Флюорография диагностическая в одной проекции</t>
  </si>
  <si>
    <t>Флюорография профилактическая в одной проекции</t>
  </si>
  <si>
    <t>КЭК</t>
  </si>
  <si>
    <t>Электрокардиологические исследования в 12 отведениях</t>
  </si>
  <si>
    <t>Ультрозвуковые исследования</t>
  </si>
  <si>
    <t>Ультрозвуковое исследовние печени,желчного пузыря</t>
  </si>
  <si>
    <t>Ультрозвуковое исследовние поджелудочной железы</t>
  </si>
  <si>
    <t>Ультрозвуковое исследовние селезенки</t>
  </si>
  <si>
    <t>Ультрозвуковое исследовние почек</t>
  </si>
  <si>
    <t>Ультрозвуковое исследовние предстательной железы мочевого пузыря с определением остатка мочи</t>
  </si>
  <si>
    <t>Ультрозвуковое исследование щитовидой железы и параягуслярных лимфоузлов</t>
  </si>
  <si>
    <t>Ультрозвуковое исследование молочных желез и подмышечных лимфоузлов</t>
  </si>
  <si>
    <t>Ультрозвуковое исследование органов малого таза у женщин</t>
  </si>
  <si>
    <t xml:space="preserve">Предрейсовый осмотр водителей  </t>
  </si>
  <si>
    <t>Послерейсовый осмотр водителей</t>
  </si>
  <si>
    <t>Тестирование иммунохроматографическим экспресс-тестом на содержание наркотических веществ в моче у граждан и граждан , подлежащих призыву(без стоимости тест -полосок)</t>
  </si>
  <si>
    <t>Тестирование иммунохроматографическим экспресс-тестом на содержание наркотических веществ в моче у граждан и граждан , подлежащих призыву(включена стоимость тест-полосок</t>
  </si>
  <si>
    <t>Клинико -диагностические исследования</t>
  </si>
  <si>
    <t>Анализ крови на реакцию Вассермана</t>
  </si>
  <si>
    <t>Анализ чешуек на грибок (единичное исследование)</t>
  </si>
  <si>
    <t>Общий анализ крови</t>
  </si>
  <si>
    <t>Исследование глюкозы крови</t>
  </si>
  <si>
    <t>Определение времени свёртываемости крови и времени кровотечения</t>
  </si>
  <si>
    <t>Исследование крови на тромбоциты</t>
  </si>
  <si>
    <t>Общий анализ мочи</t>
  </si>
  <si>
    <t xml:space="preserve"> Исследование холестерина  крови</t>
  </si>
  <si>
    <t xml:space="preserve"> Протромбиновый индекс</t>
  </si>
  <si>
    <t xml:space="preserve"> Трансамилаза</t>
  </si>
  <si>
    <t xml:space="preserve"> Альфа-амилаза</t>
  </si>
  <si>
    <t xml:space="preserve"> Исследование билирубина крови</t>
  </si>
  <si>
    <t xml:space="preserve"> Анализ сахара крови (взятие крови из пальца)</t>
  </si>
  <si>
    <t xml:space="preserve"> Анализ сахара крови (взятие крови из вены)</t>
  </si>
  <si>
    <t xml:space="preserve"> Мочевина крови</t>
  </si>
  <si>
    <t>Анализ крови на малярию</t>
  </si>
  <si>
    <t>Анализ крови ЭМ</t>
  </si>
  <si>
    <t>Анализ кала на яйца гельмитов</t>
  </si>
  <si>
    <t xml:space="preserve">Исследование одного мазка на ДЛ ,трихомонады  </t>
  </si>
  <si>
    <t>Взятие мазка на бактериологические , паразитологические исследования</t>
  </si>
  <si>
    <t xml:space="preserve">                                            Рентгенология</t>
  </si>
  <si>
    <t>с пленкой/без пленки</t>
  </si>
  <si>
    <t xml:space="preserve">Рентгенография органов грудной клетки в двух прекциях   </t>
  </si>
  <si>
    <t>557 / 289</t>
  </si>
  <si>
    <t>Рентгенография зуба:</t>
  </si>
  <si>
    <t>-вне ротовая</t>
  </si>
  <si>
    <t>224 / 188</t>
  </si>
  <si>
    <t>-внутри ротовая</t>
  </si>
  <si>
    <t>200 / 176</t>
  </si>
  <si>
    <t>Маммография</t>
  </si>
  <si>
    <t>Эхокардиограмма (Эхо КГ)</t>
  </si>
  <si>
    <t>Эндоскопия</t>
  </si>
  <si>
    <t>ФГДС диагностическая</t>
  </si>
  <si>
    <t>ФГДС лечебная</t>
  </si>
  <si>
    <t>Колоноскопия диагностическая</t>
  </si>
  <si>
    <t xml:space="preserve">                           Приём стоматолога</t>
  </si>
  <si>
    <t xml:space="preserve">   взрослые</t>
  </si>
  <si>
    <t xml:space="preserve">  - первичный</t>
  </si>
  <si>
    <r>
      <t xml:space="preserve">                                                                              «_</t>
    </r>
    <r>
      <rPr>
        <u val="single"/>
        <sz val="12"/>
        <rFont val="Times New Roman"/>
        <family val="1"/>
      </rPr>
      <t>__21_»__09____</t>
    </r>
    <r>
      <rPr>
        <sz val="12"/>
        <rFont val="Times New Roman"/>
        <family val="1"/>
      </rPr>
      <t>2016  г</t>
    </r>
  </si>
  <si>
    <t>Внутривенное лазерное облучение крови при  следующих заболеваниях:</t>
  </si>
  <si>
    <t>от 01.07.2008</t>
  </si>
  <si>
    <t>без плёнки/с плёнкой</t>
  </si>
  <si>
    <t xml:space="preserve">-Рентгенография придаточных пазух носа в 1 проекции </t>
  </si>
  <si>
    <t>128/147</t>
  </si>
  <si>
    <t>-рентгенография костей носа</t>
  </si>
  <si>
    <t>-рентгенография нижней челюсти</t>
  </si>
  <si>
    <t>-рентгенография пальцев</t>
  </si>
  <si>
    <t>-рентгенография пяточной кости</t>
  </si>
  <si>
    <t>Рентгеноскопия (графия) желудка</t>
  </si>
  <si>
    <t>205/371</t>
  </si>
  <si>
    <t>Рентгеноскопия-графия брюшной(обзорная)полости</t>
  </si>
  <si>
    <t>161/223</t>
  </si>
  <si>
    <t>Рентгенография органов грудной клетки в одной проекции</t>
  </si>
  <si>
    <t>-рентгенография кости таза</t>
  </si>
  <si>
    <t>-рентгенография бёдерной кости</t>
  </si>
  <si>
    <t>158/219</t>
  </si>
  <si>
    <t>Рентгенография рёбер</t>
  </si>
  <si>
    <t>178/234</t>
  </si>
  <si>
    <t>Рентгенография шейного отдела позвоночника в двух проекциях</t>
  </si>
  <si>
    <t>152/217</t>
  </si>
  <si>
    <t>Рентгенография грудного отдела позвоночника в двух проекциях</t>
  </si>
  <si>
    <t>228/353</t>
  </si>
  <si>
    <t>-рентгенография поясничного отдела позвоночника в двух проекциях</t>
  </si>
  <si>
    <t>Рентгенография предплечья</t>
  </si>
  <si>
    <t>150/194</t>
  </si>
  <si>
    <t>-рентгенография коленного сустава</t>
  </si>
  <si>
    <t>-рентгенография голени</t>
  </si>
  <si>
    <t>-рентгенография тазобедренного сустава</t>
  </si>
  <si>
    <t>-рентгенография плечевой кости</t>
  </si>
  <si>
    <t>-рентгенография кости</t>
  </si>
  <si>
    <t>Рентгенография лучезапястного сустава</t>
  </si>
  <si>
    <t>150/182</t>
  </si>
  <si>
    <t>-рентгенография логтевого сустава</t>
  </si>
  <si>
    <t>-рентгенография голеностопного сустава</t>
  </si>
  <si>
    <t>-рентгенография плечевого сустава</t>
  </si>
  <si>
    <t>-рентгенография ключицы</t>
  </si>
  <si>
    <t>Рентгенография черепа</t>
  </si>
  <si>
    <t>152/242</t>
  </si>
  <si>
    <t>-рентгенография стоп</t>
  </si>
  <si>
    <t>Гистеросальпинография</t>
  </si>
  <si>
    <t>512/600</t>
  </si>
  <si>
    <t>Урография внутривенная</t>
  </si>
  <si>
    <t>а) без контраста</t>
  </si>
  <si>
    <t>202/258</t>
  </si>
  <si>
    <t>б)с контрастом</t>
  </si>
  <si>
    <t>890/1140</t>
  </si>
  <si>
    <t>Цистография восходящая</t>
  </si>
  <si>
    <t>766/863</t>
  </si>
  <si>
    <t>Ирригоскопия</t>
  </si>
  <si>
    <t>282/422</t>
  </si>
  <si>
    <t>Консультация врача рентгенолога по представленным рентгенограммам с оформлением протокола</t>
  </si>
  <si>
    <t>Томография в одной проекции</t>
  </si>
  <si>
    <t>182/279</t>
  </si>
  <si>
    <t>Томография в двух проекциях</t>
  </si>
  <si>
    <t>220/349</t>
  </si>
  <si>
    <t>Отоларингология</t>
  </si>
  <si>
    <t>Аденотомия</t>
  </si>
  <si>
    <t>Репозиция костей носа</t>
  </si>
  <si>
    <t>Удаление атеромы уха</t>
  </si>
  <si>
    <t>Полипотомия носа</t>
  </si>
  <si>
    <t>Промывание серных пробок</t>
  </si>
  <si>
    <t>55-00</t>
  </si>
  <si>
    <t>Промывание лакун небных миндалин</t>
  </si>
  <si>
    <t>Тонзиллактомия</t>
  </si>
  <si>
    <t>Остановка носового кровотечения</t>
  </si>
  <si>
    <t>Удаление инородных тел</t>
  </si>
  <si>
    <t>Офтальмология</t>
  </si>
  <si>
    <t>Амбулаторные операции</t>
  </si>
  <si>
    <t>Снятие корнеальных швов после клинических хирургических операций</t>
  </si>
  <si>
    <t>Ранняя диагностика глаукомы</t>
  </si>
  <si>
    <t>Подбор простых очков</t>
  </si>
  <si>
    <t>Подбор сложных очков</t>
  </si>
  <si>
    <t>Проведение курса дедисперофической терапии при различных глазных заболеваниях (парабульбарно, субъконьюктив)</t>
  </si>
  <si>
    <t xml:space="preserve"> 1 сеанс (10мин в день)</t>
  </si>
  <si>
    <t>полный курс (10 дней)</t>
  </si>
  <si>
    <t>Введение препаратов в халязион (кенолог)</t>
  </si>
  <si>
    <t>Определение полей зрения</t>
  </si>
  <si>
    <t>Хирургия</t>
  </si>
  <si>
    <t>Параартикулярные и в/суставные блокады при артрозах, артритах и др заболеваниях</t>
  </si>
  <si>
    <t>Удаление доброкачественных кожных опухолей электрокоагулятивным способом</t>
  </si>
  <si>
    <t>Наложение косметических швов при операциях</t>
  </si>
  <si>
    <t>Гинекология</t>
  </si>
  <si>
    <t>Внутриматочная контрацепция (без ст-ти контрацектива)</t>
  </si>
  <si>
    <t>Обработка влагалища и влагалищные ванночки с а/септиками(за курс)</t>
  </si>
  <si>
    <t>Введение влагалищных тампонов в задний свод (за 2 процедуры)</t>
  </si>
  <si>
    <t>Введение и замена маточного кольца</t>
  </si>
  <si>
    <t>Вскрытие ON Nabotti на ш/матки</t>
  </si>
  <si>
    <t>Диатермакоагуляция ш/матки</t>
  </si>
  <si>
    <t>Химическая коагуляция ш/матки</t>
  </si>
  <si>
    <t xml:space="preserve">  - без стоимости мед. препарата «Солковагин»</t>
  </si>
  <si>
    <t>Медикаментозная провокация гоновакцина</t>
  </si>
  <si>
    <t>Парацервикальное введение антибиотиков</t>
  </si>
  <si>
    <t>Лечение доброкачественных новообразований наружных половых органов</t>
  </si>
  <si>
    <t>Ананимное обследование</t>
  </si>
  <si>
    <t>Регуляция менструального цикла (ИРТ)</t>
  </si>
  <si>
    <t>Посещение на дому</t>
  </si>
  <si>
    <t>Диагностика хламидиоза</t>
  </si>
  <si>
    <t>Колькоскопия</t>
  </si>
  <si>
    <t>Гинекологический массаж</t>
  </si>
  <si>
    <r>
      <t xml:space="preserve">                                         </t>
    </r>
    <r>
      <rPr>
        <i/>
        <sz val="12"/>
        <rFont val="Times New Roman"/>
        <family val="1"/>
      </rPr>
      <t>Терапия</t>
    </r>
  </si>
  <si>
    <t>Вызов врача терапевта на дом</t>
  </si>
  <si>
    <t>Измерение АД в не приема врача терапевта</t>
  </si>
  <si>
    <t>Инъекции на дому больному терапевтического профиля в/мышечно</t>
  </si>
  <si>
    <t>В/венно</t>
  </si>
  <si>
    <t>Мед сестринские манипуляции физиотерапевтического кабинета на дому:</t>
  </si>
  <si>
    <t>Банки</t>
  </si>
  <si>
    <t>Горчичники</t>
  </si>
  <si>
    <t>Компрессы</t>
  </si>
  <si>
    <t>Мед сестринские манипуляции приходящих амбулаторных больных стационара терапевтического отделения</t>
  </si>
  <si>
    <t>Укол в/венный без  стоимости шприца</t>
  </si>
  <si>
    <t>В/мышечный</t>
  </si>
  <si>
    <t>Система одноразовая без стоимости системы</t>
  </si>
  <si>
    <t>Взятие крови из вены на дому участковой медсестрой терапевтического кабинета (без ст-ти шприца)</t>
  </si>
  <si>
    <t>Химико-токсилогическое исследование  (ХТИ) на право управление автотранспортным средством</t>
  </si>
  <si>
    <t xml:space="preserve">Химико-токсилогическое исследование   (ХТИ) на приобретение лицензии, право хранения и ношения оружия,ведение охранной деятельности </t>
  </si>
  <si>
    <t>ТРАНСПОРТНЫЕ РАСХОДЫ ПО ДОСТАВКЕ АНАЛИЗОВ Г.КАМЫШИН</t>
  </si>
  <si>
    <r>
      <t xml:space="preserve">                                                                              «_</t>
    </r>
    <r>
      <rPr>
        <u val="single"/>
        <sz val="12"/>
        <rFont val="Times New Roman"/>
        <family val="1"/>
      </rPr>
      <t>__12_»__12____</t>
    </r>
    <r>
      <rPr>
        <sz val="12"/>
        <rFont val="Times New Roman"/>
        <family val="1"/>
      </rPr>
      <t>2016  г</t>
    </r>
  </si>
  <si>
    <t xml:space="preserve">Химико-токсилогическое исследование  (ХТИ) </t>
  </si>
  <si>
    <r>
      <t xml:space="preserve">                                                                              «_20</t>
    </r>
    <r>
      <rPr>
        <u val="single"/>
        <sz val="11"/>
        <rFont val="Times New Roman"/>
        <family val="1"/>
      </rPr>
      <t>___»_09___</t>
    </r>
    <r>
      <rPr>
        <sz val="11"/>
        <rFont val="Times New Roman"/>
        <family val="1"/>
      </rPr>
      <t>__ 2016  г</t>
    </r>
  </si>
  <si>
    <t xml:space="preserve">  Стоимость платного материала.</t>
  </si>
  <si>
    <t>Наименование материала</t>
  </si>
  <si>
    <t>Цена,руб.</t>
  </si>
  <si>
    <t xml:space="preserve"> Пломбировочный материал химического отверждения :</t>
  </si>
  <si>
    <t>1.  Diamondbrite</t>
  </si>
  <si>
    <t>При лечении среднего кариеса</t>
  </si>
  <si>
    <t>При лечении глубокого  кариеса</t>
  </si>
  <si>
    <t>При лечении пульпита и периодонтита</t>
  </si>
  <si>
    <t>Восстановление 1/2 части зуба</t>
  </si>
  <si>
    <t>Полное восстановление зуба(со штифтом)</t>
  </si>
  <si>
    <t xml:space="preserve">2.Компалайт плюс Супер-Дент </t>
  </si>
  <si>
    <t xml:space="preserve"> 3.Фуджи 9 </t>
  </si>
  <si>
    <t xml:space="preserve">4.  Лечебная прокладка Дайкал </t>
  </si>
  <si>
    <t xml:space="preserve">  Пломбировочный  светоотверждаемый материал :</t>
  </si>
  <si>
    <t xml:space="preserve">  1.Spectrum TRN3</t>
  </si>
  <si>
    <t>При лечении пульпита и переодантита</t>
  </si>
  <si>
    <t>2.Прокладочный материал Ionosit-Baseliner (1igh/*0,33)</t>
  </si>
  <si>
    <t>Пломбирование каналов</t>
  </si>
  <si>
    <t xml:space="preserve">1.  Эндаметазон </t>
  </si>
  <si>
    <t>Пломбирование 1-го канала</t>
  </si>
  <si>
    <t>2.  Метапаста гидроксид кальция    с йодоформом</t>
  </si>
  <si>
    <t>3.  Метапаста гидроксид кальция   для временного применения</t>
  </si>
  <si>
    <t>Пломбирование 1-го  канала</t>
  </si>
  <si>
    <t>Штифт анкерный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</si>
</sst>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00"/>
    <numFmt numFmtId="194" formatCode="0.0000000"/>
    <numFmt numFmtId="195" formatCode="0.00000"/>
    <numFmt numFmtId="196" formatCode="0.0000"/>
    <numFmt numFmtId="197" formatCode="0.0"/>
    <numFmt numFmtId="198" formatCode="0.00000000"/>
    <numFmt numFmtId="199" formatCode="0.000000000"/>
    <numFmt numFmtId="200" formatCode="0.0000000000"/>
    <numFmt numFmtId="201" formatCode="[$-FC19]d\ mmmm\ yyyy\ &quot;г.&quot;"/>
    <numFmt numFmtId="202" formatCode="_(* #,##0.000_);_(* \(#,##0.000\);_(* &quot;-&quot;??_);_(@_)"/>
    <numFmt numFmtId="203" formatCode="_(* #,##0.0_);_(* \(#,##0.0\);_(* &quot;-&quot;??_);_(@_)"/>
    <numFmt numFmtId="204" formatCode="_(* #,##0_);_(* \(#,##0\);_(* &quot;-&quot;??_);_(@_)"/>
    <numFmt numFmtId="205" formatCode="_-* #,##0.0_р_._-;\-* #,##0.0_р_._-;_-* &quot;-&quot;??_р_._-;_-@_-"/>
    <numFmt numFmtId="206" formatCode="_-* #,##0_р_._-;\-* #,##0_р_._-;_-* &quot;-&quot;??_р_._-;_-@_-"/>
  </numFmts>
  <fonts count="6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b/>
      <u val="single"/>
      <sz val="12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Arial Cyr"/>
      <family val="0"/>
    </font>
    <font>
      <u val="single"/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4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sz val="14"/>
      <color rgb="FFFF0000"/>
      <name val="Times New Roman"/>
      <family val="1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vertical="justify"/>
    </xf>
    <xf numFmtId="0" fontId="0" fillId="0" borderId="10" xfId="0" applyBorder="1" applyAlignment="1">
      <alignment horizontal="center" vertical="justify"/>
    </xf>
    <xf numFmtId="0" fontId="15" fillId="0" borderId="14" xfId="0" applyFont="1" applyBorder="1" applyAlignment="1">
      <alignment vertical="justify"/>
    </xf>
    <xf numFmtId="197" fontId="0" fillId="0" borderId="10" xfId="0" applyNumberFormat="1" applyBorder="1" applyAlignment="1">
      <alignment/>
    </xf>
    <xf numFmtId="0" fontId="0" fillId="0" borderId="10" xfId="0" applyFont="1" applyBorder="1" applyAlignment="1">
      <alignment vertical="justify"/>
    </xf>
    <xf numFmtId="0" fontId="62" fillId="0" borderId="10" xfId="0" applyFont="1" applyBorder="1" applyAlignment="1">
      <alignment/>
    </xf>
    <xf numFmtId="0" fontId="0" fillId="0" borderId="16" xfId="0" applyFont="1" applyBorder="1" applyAlignment="1">
      <alignment vertical="justify"/>
    </xf>
    <xf numFmtId="0" fontId="0" fillId="0" borderId="16" xfId="0" applyBorder="1" applyAlignment="1">
      <alignment vertical="justify"/>
    </xf>
    <xf numFmtId="0" fontId="15" fillId="0" borderId="10" xfId="0" applyFont="1" applyBorder="1" applyAlignment="1">
      <alignment vertical="justify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justify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0" fontId="2" fillId="0" borderId="16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0" fillId="0" borderId="16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justify" wrapText="1"/>
    </xf>
    <xf numFmtId="0" fontId="13" fillId="0" borderId="16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1" fontId="63" fillId="0" borderId="0" xfId="0" applyNumberFormat="1" applyFont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9" fillId="33" borderId="16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16" xfId="0" applyFont="1" applyBorder="1" applyAlignment="1">
      <alignment horizontal="left" vertical="justify"/>
    </xf>
    <xf numFmtId="0" fontId="22" fillId="0" borderId="17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2" fillId="0" borderId="16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22" xfId="0" applyFont="1" applyBorder="1" applyAlignment="1">
      <alignment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justify"/>
    </xf>
    <xf numFmtId="0" fontId="64" fillId="0" borderId="0" xfId="0" applyFont="1" applyAlignment="1">
      <alignment horizontal="left"/>
    </xf>
    <xf numFmtId="0" fontId="65" fillId="0" borderId="10" xfId="0" applyFont="1" applyBorder="1" applyAlignment="1">
      <alignment/>
    </xf>
    <xf numFmtId="0" fontId="66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53" fillId="0" borderId="10" xfId="0" applyFont="1" applyBorder="1" applyAlignment="1">
      <alignment/>
    </xf>
    <xf numFmtId="0" fontId="0" fillId="0" borderId="10" xfId="0" applyFill="1" applyBorder="1" applyAlignment="1">
      <alignment vertical="justify"/>
    </xf>
    <xf numFmtId="0" fontId="53" fillId="0" borderId="10" xfId="0" applyFont="1" applyFill="1" applyBorder="1" applyAlignment="1">
      <alignment vertical="justify"/>
    </xf>
    <xf numFmtId="1" fontId="0" fillId="0" borderId="10" xfId="0" applyNumberFormat="1" applyFill="1" applyBorder="1" applyAlignment="1">
      <alignment vertical="justify"/>
    </xf>
    <xf numFmtId="0" fontId="5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53" fillId="0" borderId="10" xfId="0" applyFont="1" applyFill="1" applyBorder="1" applyAlignment="1">
      <alignment horizontal="left" vertical="justify"/>
    </xf>
    <xf numFmtId="0" fontId="66" fillId="0" borderId="16" xfId="0" applyFont="1" applyBorder="1" applyAlignment="1">
      <alignment horizontal="left"/>
    </xf>
    <xf numFmtId="0" fontId="66" fillId="0" borderId="23" xfId="0" applyFont="1" applyBorder="1" applyAlignment="1">
      <alignment/>
    </xf>
    <xf numFmtId="0" fontId="65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53" fillId="0" borderId="16" xfId="0" applyFont="1" applyBorder="1" applyAlignment="1">
      <alignment/>
    </xf>
    <xf numFmtId="0" fontId="0" fillId="0" borderId="23" xfId="0" applyBorder="1" applyAlignment="1">
      <alignment/>
    </xf>
    <xf numFmtId="0" fontId="53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vertical="justify"/>
    </xf>
    <xf numFmtId="0" fontId="15" fillId="0" borderId="0" xfId="0" applyFont="1" applyBorder="1" applyAlignment="1">
      <alignment vertical="justify"/>
    </xf>
    <xf numFmtId="197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vertical="justify"/>
    </xf>
    <xf numFmtId="0" fontId="6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186" fontId="2" fillId="0" borderId="16" xfId="42" applyFont="1" applyBorder="1" applyAlignment="1">
      <alignment horizontal="center" vertical="top" wrapText="1"/>
    </xf>
    <xf numFmtId="186" fontId="2" fillId="0" borderId="24" xfId="42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6" fillId="0" borderId="16" xfId="0" applyFont="1" applyBorder="1" applyAlignment="1">
      <alignment horizontal="left" vertical="justify"/>
    </xf>
    <xf numFmtId="0" fontId="66" fillId="0" borderId="23" xfId="0" applyFont="1" applyBorder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5.00390625" style="0" customWidth="1"/>
    <col min="2" max="2" width="26.140625" style="0" customWidth="1"/>
  </cols>
  <sheetData>
    <row r="1" spans="1:2" ht="20.25" customHeight="1">
      <c r="A1" s="5" t="s">
        <v>0</v>
      </c>
      <c r="B1" s="5"/>
    </row>
    <row r="2" spans="1:2" ht="20.25" customHeight="1">
      <c r="A2" s="6" t="s">
        <v>1</v>
      </c>
      <c r="B2" s="6"/>
    </row>
    <row r="3" spans="1:2" ht="20.25" customHeight="1">
      <c r="A3" s="6" t="s">
        <v>2</v>
      </c>
      <c r="B3" s="6"/>
    </row>
    <row r="4" spans="1:2" ht="20.25" customHeight="1">
      <c r="A4" s="6" t="s">
        <v>3</v>
      </c>
      <c r="B4" s="6"/>
    </row>
    <row r="5" spans="1:2" ht="20.25" customHeight="1">
      <c r="A5" s="6" t="s">
        <v>4</v>
      </c>
      <c r="B5" s="6"/>
    </row>
    <row r="6" ht="20.25" customHeight="1">
      <c r="A6" s="2"/>
    </row>
    <row r="7" spans="1:2" ht="20.25" customHeight="1">
      <c r="A7" s="2" t="s">
        <v>5</v>
      </c>
      <c r="B7" s="7"/>
    </row>
    <row r="8" spans="1:2" ht="20.25" customHeight="1">
      <c r="A8" s="8" t="s">
        <v>6</v>
      </c>
      <c r="B8" s="9"/>
    </row>
    <row r="9" spans="1:2" ht="20.25" customHeight="1">
      <c r="A9" s="8" t="s">
        <v>7</v>
      </c>
      <c r="B9" s="9"/>
    </row>
    <row r="10" spans="1:2" ht="20.25" customHeight="1" thickBot="1">
      <c r="A10" s="8"/>
      <c r="B10" s="9"/>
    </row>
    <row r="11" spans="1:2" ht="20.25" customHeight="1" thickBot="1">
      <c r="A11" s="10" t="s">
        <v>8</v>
      </c>
      <c r="B11" s="11" t="s">
        <v>9</v>
      </c>
    </row>
    <row r="12" spans="1:2" ht="20.25" customHeight="1">
      <c r="A12" s="136" t="s">
        <v>10</v>
      </c>
      <c r="B12" s="137"/>
    </row>
    <row r="13" spans="1:2" ht="20.25" customHeight="1">
      <c r="A13" s="1" t="s">
        <v>11</v>
      </c>
      <c r="B13" s="3">
        <v>1052</v>
      </c>
    </row>
    <row r="14" spans="1:2" ht="20.25" customHeight="1">
      <c r="A14" s="1" t="s">
        <v>12</v>
      </c>
      <c r="B14" s="3">
        <v>1085</v>
      </c>
    </row>
    <row r="15" spans="1:2" ht="20.25" customHeight="1">
      <c r="A15" s="1" t="s">
        <v>13</v>
      </c>
      <c r="B15" s="3">
        <v>1105</v>
      </c>
    </row>
    <row r="16" spans="1:2" ht="20.25" customHeight="1">
      <c r="A16" s="1" t="s">
        <v>14</v>
      </c>
      <c r="B16" s="3">
        <v>1133</v>
      </c>
    </row>
    <row r="17" spans="1:2" ht="20.25" customHeight="1">
      <c r="A17" s="1" t="s">
        <v>15</v>
      </c>
      <c r="B17" s="3">
        <v>1197</v>
      </c>
    </row>
    <row r="18" spans="1:2" ht="20.25" customHeight="1">
      <c r="A18" s="1" t="s">
        <v>16</v>
      </c>
      <c r="B18" s="3">
        <v>1245</v>
      </c>
    </row>
    <row r="19" spans="1:2" ht="20.25" customHeight="1">
      <c r="A19" s="1" t="s">
        <v>17</v>
      </c>
      <c r="B19" s="3">
        <v>1309</v>
      </c>
    </row>
    <row r="20" spans="1:2" ht="20.25" customHeight="1">
      <c r="A20" s="1" t="s">
        <v>18</v>
      </c>
      <c r="B20" s="3">
        <v>1368</v>
      </c>
    </row>
    <row r="21" spans="1:2" ht="20.25" customHeight="1">
      <c r="A21" s="1" t="s">
        <v>19</v>
      </c>
      <c r="B21" s="3">
        <v>1419</v>
      </c>
    </row>
    <row r="22" spans="1:2" ht="20.25" customHeight="1">
      <c r="A22" s="1" t="s">
        <v>20</v>
      </c>
      <c r="B22" s="3">
        <v>1419</v>
      </c>
    </row>
    <row r="23" spans="1:2" ht="20.25" customHeight="1">
      <c r="A23" s="1" t="s">
        <v>21</v>
      </c>
      <c r="B23" s="3">
        <v>1483</v>
      </c>
    </row>
    <row r="24" spans="1:2" ht="20.25" customHeight="1">
      <c r="A24" s="1" t="s">
        <v>22</v>
      </c>
      <c r="B24" s="3">
        <v>1508</v>
      </c>
    </row>
    <row r="25" spans="1:2" ht="20.25" customHeight="1">
      <c r="A25" s="1" t="s">
        <v>23</v>
      </c>
      <c r="B25" s="3">
        <v>1575</v>
      </c>
    </row>
    <row r="26" spans="1:2" ht="20.25" customHeight="1">
      <c r="A26" s="1" t="s">
        <v>24</v>
      </c>
      <c r="B26" s="3">
        <v>1635</v>
      </c>
    </row>
    <row r="27" spans="1:2" ht="33.75" customHeight="1">
      <c r="A27" s="1" t="s">
        <v>25</v>
      </c>
      <c r="B27" s="3">
        <v>2278</v>
      </c>
    </row>
    <row r="28" spans="1:2" ht="20.25" customHeight="1">
      <c r="A28" s="138" t="s">
        <v>26</v>
      </c>
      <c r="B28" s="138"/>
    </row>
    <row r="29" spans="1:2" ht="20.25" customHeight="1">
      <c r="A29" s="1" t="s">
        <v>27</v>
      </c>
      <c r="B29" s="3">
        <v>370</v>
      </c>
    </row>
    <row r="30" spans="1:2" ht="20.25" customHeight="1">
      <c r="A30" s="1" t="s">
        <v>28</v>
      </c>
      <c r="B30" s="3">
        <v>819</v>
      </c>
    </row>
    <row r="31" spans="1:2" ht="20.25" customHeight="1">
      <c r="A31" s="1" t="s">
        <v>29</v>
      </c>
      <c r="B31" s="3">
        <v>447</v>
      </c>
    </row>
    <row r="32" spans="1:2" ht="20.25" customHeight="1">
      <c r="A32" s="1" t="s">
        <v>30</v>
      </c>
      <c r="B32" s="3">
        <v>322</v>
      </c>
    </row>
    <row r="33" spans="1:2" ht="20.25" customHeight="1">
      <c r="A33" s="1" t="s">
        <v>31</v>
      </c>
      <c r="B33" s="3">
        <v>770</v>
      </c>
    </row>
    <row r="34" spans="1:2" ht="20.25" customHeight="1">
      <c r="A34" s="1" t="s">
        <v>32</v>
      </c>
      <c r="B34" s="3">
        <v>551</v>
      </c>
    </row>
    <row r="35" spans="1:2" ht="20.25" customHeight="1">
      <c r="A35" s="1" t="s">
        <v>33</v>
      </c>
      <c r="B35" s="3">
        <v>72</v>
      </c>
    </row>
    <row r="36" spans="1:2" ht="20.25" customHeight="1">
      <c r="A36" s="1" t="s">
        <v>34</v>
      </c>
      <c r="B36" s="3">
        <v>439</v>
      </c>
    </row>
    <row r="37" spans="1:2" ht="20.25" customHeight="1">
      <c r="A37" s="1" t="s">
        <v>35</v>
      </c>
      <c r="B37" s="3">
        <v>120</v>
      </c>
    </row>
    <row r="38" spans="1:2" ht="20.25" customHeight="1">
      <c r="A38" s="138" t="s">
        <v>36</v>
      </c>
      <c r="B38" s="138"/>
    </row>
    <row r="39" spans="1:2" ht="20.25" customHeight="1">
      <c r="A39" s="1" t="s">
        <v>37</v>
      </c>
      <c r="B39" s="3">
        <v>48</v>
      </c>
    </row>
    <row r="40" spans="1:2" ht="20.25" customHeight="1">
      <c r="A40" s="1" t="s">
        <v>38</v>
      </c>
      <c r="B40" s="3">
        <v>48</v>
      </c>
    </row>
    <row r="41" spans="1:2" ht="20.25" customHeight="1">
      <c r="A41" s="1" t="s">
        <v>39</v>
      </c>
      <c r="B41" s="3">
        <v>235</v>
      </c>
    </row>
    <row r="42" spans="1:2" ht="20.25" customHeight="1">
      <c r="A42" s="1" t="s">
        <v>40</v>
      </c>
      <c r="B42" s="3">
        <v>299</v>
      </c>
    </row>
    <row r="43" spans="1:2" ht="20.25" customHeight="1">
      <c r="A43" s="138" t="s">
        <v>41</v>
      </c>
      <c r="B43" s="138"/>
    </row>
    <row r="44" spans="1:2" ht="20.25" customHeight="1">
      <c r="A44" s="1" t="s">
        <v>42</v>
      </c>
      <c r="B44" s="3">
        <v>224</v>
      </c>
    </row>
    <row r="45" spans="1:2" ht="20.25" customHeight="1">
      <c r="A45" s="1" t="s">
        <v>43</v>
      </c>
      <c r="B45" s="3">
        <v>280</v>
      </c>
    </row>
    <row r="46" spans="1:2" ht="20.25" customHeight="1">
      <c r="A46" s="1" t="s">
        <v>44</v>
      </c>
      <c r="B46" s="3">
        <v>462</v>
      </c>
    </row>
    <row r="47" spans="1:2" ht="20.25" customHeight="1">
      <c r="A47" s="1" t="s">
        <v>45</v>
      </c>
      <c r="B47" s="3">
        <v>503</v>
      </c>
    </row>
    <row r="48" spans="1:2" ht="20.25" customHeight="1">
      <c r="A48" s="1" t="s">
        <v>46</v>
      </c>
      <c r="B48" s="3">
        <v>526</v>
      </c>
    </row>
    <row r="49" spans="1:2" ht="20.25" customHeight="1">
      <c r="A49" s="1" t="s">
        <v>47</v>
      </c>
      <c r="B49" s="3">
        <v>566</v>
      </c>
    </row>
    <row r="50" spans="1:2" ht="20.25" customHeight="1">
      <c r="A50" s="1" t="s">
        <v>48</v>
      </c>
      <c r="B50" s="3">
        <v>467</v>
      </c>
    </row>
    <row r="51" spans="1:2" ht="20.25" customHeight="1">
      <c r="A51" s="1" t="s">
        <v>49</v>
      </c>
      <c r="B51" s="3">
        <v>503</v>
      </c>
    </row>
    <row r="52" spans="1:2" ht="20.25" customHeight="1">
      <c r="A52" s="1" t="s">
        <v>50</v>
      </c>
      <c r="B52" s="3">
        <v>503</v>
      </c>
    </row>
    <row r="53" spans="1:2" ht="20.25" customHeight="1">
      <c r="A53" s="1" t="s">
        <v>51</v>
      </c>
      <c r="B53" s="3">
        <v>503</v>
      </c>
    </row>
    <row r="54" spans="1:2" ht="20.25" customHeight="1">
      <c r="A54" s="1" t="s">
        <v>52</v>
      </c>
      <c r="B54" s="3">
        <v>40</v>
      </c>
    </row>
    <row r="55" spans="1:2" ht="20.25" customHeight="1">
      <c r="A55" s="1" t="s">
        <v>53</v>
      </c>
      <c r="B55" s="3">
        <v>224</v>
      </c>
    </row>
    <row r="56" spans="1:2" ht="20.25" customHeight="1">
      <c r="A56" s="1" t="s">
        <v>54</v>
      </c>
      <c r="B56" s="139">
        <v>80</v>
      </c>
    </row>
    <row r="57" spans="1:2" ht="20.25" customHeight="1">
      <c r="A57" s="1" t="s">
        <v>55</v>
      </c>
      <c r="B57" s="139"/>
    </row>
    <row r="58" spans="1:2" ht="20.25" customHeight="1">
      <c r="A58" s="1" t="s">
        <v>56</v>
      </c>
      <c r="B58" s="3">
        <v>224</v>
      </c>
    </row>
    <row r="59" spans="1:2" ht="20.25" customHeight="1">
      <c r="A59" s="1" t="s">
        <v>57</v>
      </c>
      <c r="B59" s="3">
        <v>224</v>
      </c>
    </row>
    <row r="60" spans="1:2" ht="20.25" customHeight="1">
      <c r="A60" s="1" t="s">
        <v>58</v>
      </c>
      <c r="B60" s="3">
        <v>224</v>
      </c>
    </row>
    <row r="61" spans="1:2" ht="20.25" customHeight="1">
      <c r="A61" s="1" t="s">
        <v>59</v>
      </c>
      <c r="B61" s="3">
        <v>447</v>
      </c>
    </row>
    <row r="62" spans="1:2" ht="20.25" customHeight="1">
      <c r="A62" s="1" t="s">
        <v>60</v>
      </c>
      <c r="B62" s="3">
        <v>59</v>
      </c>
    </row>
    <row r="63" spans="1:2" ht="20.25" customHeight="1">
      <c r="A63" s="1" t="s">
        <v>61</v>
      </c>
      <c r="B63" s="3">
        <v>130</v>
      </c>
    </row>
    <row r="64" spans="1:2" ht="20.25" customHeight="1">
      <c r="A64" s="1" t="s">
        <v>62</v>
      </c>
      <c r="B64" s="3">
        <v>149</v>
      </c>
    </row>
    <row r="65" spans="1:2" ht="20.25" customHeight="1">
      <c r="A65" s="1" t="s">
        <v>63</v>
      </c>
      <c r="B65" s="3">
        <v>80</v>
      </c>
    </row>
    <row r="66" spans="1:2" ht="20.25" customHeight="1">
      <c r="A66" s="1" t="s">
        <v>64</v>
      </c>
      <c r="B66" s="3">
        <v>140</v>
      </c>
    </row>
    <row r="67" spans="1:2" ht="20.25" customHeight="1">
      <c r="A67" s="12"/>
      <c r="B67" s="13"/>
    </row>
    <row r="68" spans="1:2" ht="20.25" customHeight="1">
      <c r="A68" s="14"/>
      <c r="B68" s="13"/>
    </row>
    <row r="69" spans="1:2" ht="20.25" customHeight="1">
      <c r="A69" s="15"/>
      <c r="B69" s="13"/>
    </row>
    <row r="70" spans="1:2" ht="20.25" customHeight="1">
      <c r="A70" s="16"/>
      <c r="B70" s="4"/>
    </row>
    <row r="71" spans="1:2" ht="20.25" customHeight="1">
      <c r="A71" s="16"/>
      <c r="B71" s="4"/>
    </row>
    <row r="72" spans="1:2" ht="20.25" customHeight="1">
      <c r="A72" s="16"/>
      <c r="B72" s="4"/>
    </row>
    <row r="73" spans="1:2" ht="20.25" customHeight="1">
      <c r="A73" s="16"/>
      <c r="B73" s="4"/>
    </row>
    <row r="74" spans="1:2" ht="20.25" customHeight="1">
      <c r="A74" s="16"/>
      <c r="B74" s="4"/>
    </row>
    <row r="75" spans="1:2" ht="20.25" customHeight="1">
      <c r="A75" s="16"/>
      <c r="B75" s="4"/>
    </row>
    <row r="76" ht="20.25" customHeight="1">
      <c r="A76" s="17"/>
    </row>
    <row r="77" ht="20.25" customHeight="1">
      <c r="A77" s="17"/>
    </row>
  </sheetData>
  <sheetProtection password="CC41" sheet="1"/>
  <mergeCells count="5">
    <mergeCell ref="A12:B12"/>
    <mergeCell ref="A28:B28"/>
    <mergeCell ref="A38:B38"/>
    <mergeCell ref="A43:B43"/>
    <mergeCell ref="B56:B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4.57421875" style="0" customWidth="1"/>
    <col min="3" max="3" width="11.57421875" style="0" customWidth="1"/>
    <col min="4" max="4" width="12.140625" style="0" customWidth="1"/>
    <col min="5" max="5" width="12.421875" style="0" customWidth="1"/>
  </cols>
  <sheetData>
    <row r="2" spans="3:5" ht="15">
      <c r="C2" s="19" t="s">
        <v>65</v>
      </c>
      <c r="D2" s="20"/>
      <c r="E2" s="21" t="s">
        <v>0</v>
      </c>
    </row>
    <row r="3" spans="3:5" ht="15">
      <c r="C3" s="19"/>
      <c r="D3" s="20"/>
      <c r="E3" s="21" t="s">
        <v>1</v>
      </c>
    </row>
    <row r="4" spans="3:5" ht="15">
      <c r="C4" s="19"/>
      <c r="D4" s="20"/>
      <c r="E4" s="21" t="s">
        <v>2</v>
      </c>
    </row>
    <row r="5" spans="3:5" ht="15">
      <c r="C5" s="19"/>
      <c r="D5" s="20"/>
      <c r="E5" s="21" t="s">
        <v>3</v>
      </c>
    </row>
    <row r="6" spans="3:5" ht="15">
      <c r="C6" s="19"/>
      <c r="D6" s="20"/>
      <c r="E6" s="21" t="s">
        <v>66</v>
      </c>
    </row>
    <row r="7" spans="3:4" ht="15.75">
      <c r="C7" s="22"/>
      <c r="D7" s="23"/>
    </row>
    <row r="8" spans="1:3" ht="15">
      <c r="A8" s="4" t="s">
        <v>67</v>
      </c>
      <c r="B8" s="4"/>
      <c r="C8" s="4"/>
    </row>
    <row r="9" spans="1:3" ht="14.25">
      <c r="A9" s="19" t="s">
        <v>68</v>
      </c>
      <c r="B9" s="19"/>
      <c r="C9" s="19"/>
    </row>
    <row r="10" spans="1:3" ht="14.25">
      <c r="A10" s="19" t="s">
        <v>69</v>
      </c>
      <c r="B10" s="19"/>
      <c r="C10" s="19"/>
    </row>
    <row r="11" spans="1:3" ht="14.25">
      <c r="A11" s="19" t="s">
        <v>70</v>
      </c>
      <c r="B11" s="19"/>
      <c r="C11" s="19"/>
    </row>
    <row r="13" spans="1:5" ht="24" customHeight="1">
      <c r="A13" s="24" t="s">
        <v>71</v>
      </c>
      <c r="B13" s="140" t="s">
        <v>72</v>
      </c>
      <c r="C13" s="141"/>
      <c r="D13" s="140" t="s">
        <v>73</v>
      </c>
      <c r="E13" s="141"/>
    </row>
    <row r="14" spans="1:5" ht="23.25" customHeight="1">
      <c r="A14" s="25"/>
      <c r="B14" s="26" t="s">
        <v>74</v>
      </c>
      <c r="C14" s="26" t="s">
        <v>75</v>
      </c>
      <c r="D14" s="26" t="s">
        <v>74</v>
      </c>
      <c r="E14" s="26" t="s">
        <v>75</v>
      </c>
    </row>
    <row r="15" spans="1:5" ht="16.5" customHeight="1">
      <c r="A15" s="27" t="s">
        <v>76</v>
      </c>
      <c r="B15" s="28">
        <v>0.5</v>
      </c>
      <c r="C15" s="28">
        <v>0.5</v>
      </c>
      <c r="D15" s="29">
        <v>148</v>
      </c>
      <c r="E15" s="29">
        <v>148</v>
      </c>
    </row>
    <row r="16" spans="1:5" ht="16.5" customHeight="1">
      <c r="A16" s="27" t="s">
        <v>77</v>
      </c>
      <c r="B16" s="28">
        <v>1</v>
      </c>
      <c r="C16" s="28">
        <v>1</v>
      </c>
      <c r="D16" s="29">
        <v>296</v>
      </c>
      <c r="E16" s="29">
        <v>296</v>
      </c>
    </row>
    <row r="17" spans="1:5" ht="33" customHeight="1">
      <c r="A17" s="27" t="s">
        <v>78</v>
      </c>
      <c r="B17" s="28"/>
      <c r="C17" s="28">
        <v>1</v>
      </c>
      <c r="D17" s="29"/>
      <c r="E17" s="29">
        <v>296</v>
      </c>
    </row>
    <row r="18" spans="1:5" ht="28.5" customHeight="1">
      <c r="A18" s="27" t="s">
        <v>79</v>
      </c>
      <c r="B18" s="28"/>
      <c r="C18" s="28">
        <v>1.5</v>
      </c>
      <c r="D18" s="29"/>
      <c r="E18" s="29">
        <v>444</v>
      </c>
    </row>
    <row r="19" spans="1:5" ht="14.25" customHeight="1">
      <c r="A19" s="27" t="s">
        <v>80</v>
      </c>
      <c r="B19" s="28">
        <v>1.5</v>
      </c>
      <c r="C19" s="28">
        <v>1.5</v>
      </c>
      <c r="D19" s="29">
        <v>444</v>
      </c>
      <c r="E19" s="29">
        <v>444</v>
      </c>
    </row>
    <row r="20" spans="1:5" ht="16.5" customHeight="1">
      <c r="A20" s="27" t="s">
        <v>81</v>
      </c>
      <c r="B20" s="28">
        <v>1</v>
      </c>
      <c r="C20" s="28">
        <v>1.5</v>
      </c>
      <c r="D20" s="29">
        <v>322</v>
      </c>
      <c r="E20" s="29">
        <v>470</v>
      </c>
    </row>
    <row r="21" spans="1:5" ht="16.5" customHeight="1">
      <c r="A21" s="27" t="s">
        <v>82</v>
      </c>
      <c r="B21" s="30">
        <v>1.5</v>
      </c>
      <c r="C21" s="30">
        <v>2</v>
      </c>
      <c r="D21" s="31">
        <v>444</v>
      </c>
      <c r="E21" s="31">
        <v>592</v>
      </c>
    </row>
    <row r="22" spans="1:5" ht="16.5" customHeight="1">
      <c r="A22" s="27" t="s">
        <v>83</v>
      </c>
      <c r="B22" s="30">
        <v>0.5</v>
      </c>
      <c r="C22" s="30">
        <v>0.75</v>
      </c>
      <c r="D22" s="31">
        <v>148</v>
      </c>
      <c r="E22" s="31">
        <v>222</v>
      </c>
    </row>
    <row r="23" spans="1:5" ht="16.5" customHeight="1">
      <c r="A23" s="27" t="s">
        <v>84</v>
      </c>
      <c r="B23" s="28"/>
      <c r="C23" s="28"/>
      <c r="D23" s="29"/>
      <c r="E23" s="29"/>
    </row>
    <row r="24" spans="1:5" ht="16.5" customHeight="1">
      <c r="A24" s="27" t="s">
        <v>85</v>
      </c>
      <c r="B24" s="28">
        <v>0.5</v>
      </c>
      <c r="C24" s="28">
        <v>0.75</v>
      </c>
      <c r="D24" s="29">
        <v>189</v>
      </c>
      <c r="E24" s="29">
        <v>263</v>
      </c>
    </row>
    <row r="25" spans="1:5" ht="16.5" customHeight="1">
      <c r="A25" s="27" t="s">
        <v>86</v>
      </c>
      <c r="B25" s="28">
        <v>0.25</v>
      </c>
      <c r="C25" s="28">
        <v>0.25</v>
      </c>
      <c r="D25" s="29">
        <v>111</v>
      </c>
      <c r="E25" s="29">
        <v>111</v>
      </c>
    </row>
    <row r="26" spans="1:5" ht="16.5" customHeight="1">
      <c r="A26" s="27" t="s">
        <v>87</v>
      </c>
      <c r="B26" s="28"/>
      <c r="C26" s="28"/>
      <c r="D26" s="29"/>
      <c r="E26" s="29"/>
    </row>
    <row r="27" spans="1:5" ht="16.5" customHeight="1">
      <c r="A27" s="27" t="s">
        <v>85</v>
      </c>
      <c r="B27" s="28">
        <v>0.5</v>
      </c>
      <c r="C27" s="28">
        <v>0.75</v>
      </c>
      <c r="D27" s="29">
        <v>203</v>
      </c>
      <c r="E27" s="29">
        <v>277</v>
      </c>
    </row>
    <row r="28" spans="1:5" ht="16.5" customHeight="1">
      <c r="A28" s="27" t="s">
        <v>86</v>
      </c>
      <c r="B28" s="28">
        <v>0.25</v>
      </c>
      <c r="C28" s="28">
        <v>0.25</v>
      </c>
      <c r="D28" s="29">
        <v>129</v>
      </c>
      <c r="E28" s="29">
        <v>129</v>
      </c>
    </row>
    <row r="29" spans="1:5" ht="16.5" customHeight="1">
      <c r="A29" s="27" t="s">
        <v>88</v>
      </c>
      <c r="B29" s="28"/>
      <c r="C29" s="28"/>
      <c r="D29" s="29"/>
      <c r="E29" s="29"/>
    </row>
    <row r="30" spans="1:5" ht="16.5" customHeight="1">
      <c r="A30" s="27" t="s">
        <v>85</v>
      </c>
      <c r="B30" s="28">
        <v>0.5</v>
      </c>
      <c r="C30" s="28">
        <v>0.75</v>
      </c>
      <c r="D30" s="29">
        <v>208</v>
      </c>
      <c r="E30" s="29">
        <v>282</v>
      </c>
    </row>
    <row r="31" spans="1:5" ht="16.5" customHeight="1">
      <c r="A31" s="27" t="s">
        <v>86</v>
      </c>
      <c r="B31" s="28">
        <v>0.25</v>
      </c>
      <c r="C31" s="28">
        <v>0.25</v>
      </c>
      <c r="D31" s="29">
        <v>134</v>
      </c>
      <c r="E31" s="29">
        <v>134</v>
      </c>
    </row>
    <row r="32" spans="1:5" ht="16.5" customHeight="1">
      <c r="A32" s="27" t="s">
        <v>89</v>
      </c>
      <c r="B32" s="28"/>
      <c r="C32" s="28"/>
      <c r="D32" s="29"/>
      <c r="E32" s="29"/>
    </row>
    <row r="33" spans="1:7" ht="16.5" customHeight="1">
      <c r="A33" s="27" t="s">
        <v>85</v>
      </c>
      <c r="B33" s="28">
        <v>0.5</v>
      </c>
      <c r="C33" s="28">
        <v>0.75</v>
      </c>
      <c r="D33" s="29">
        <v>185</v>
      </c>
      <c r="E33" s="29">
        <v>259</v>
      </c>
      <c r="F33" s="32"/>
      <c r="G33" s="32"/>
    </row>
    <row r="34" spans="1:5" ht="16.5" customHeight="1">
      <c r="A34" s="27" t="s">
        <v>86</v>
      </c>
      <c r="B34" s="28">
        <v>0.25</v>
      </c>
      <c r="C34" s="28">
        <v>0.25</v>
      </c>
      <c r="D34" s="29">
        <v>111</v>
      </c>
      <c r="E34" s="29">
        <v>111</v>
      </c>
    </row>
    <row r="35" spans="1:5" ht="12.75">
      <c r="A35" s="27"/>
      <c r="B35" s="28"/>
      <c r="C35" s="28"/>
      <c r="D35" s="28"/>
      <c r="E35" s="28"/>
    </row>
    <row r="36" spans="1:5" ht="12.75">
      <c r="A36" s="27"/>
      <c r="B36" s="28"/>
      <c r="C36" s="28"/>
      <c r="D36" s="28"/>
      <c r="E36" s="28"/>
    </row>
    <row r="37" ht="12.75">
      <c r="A37" s="33"/>
    </row>
    <row r="38" ht="12.75">
      <c r="A38" s="33"/>
    </row>
    <row r="39" ht="12.75">
      <c r="A39" s="33"/>
    </row>
    <row r="40" ht="12.75">
      <c r="A40" s="33"/>
    </row>
    <row r="41" ht="12.75">
      <c r="A41" s="33"/>
    </row>
    <row r="42" ht="12.75">
      <c r="A42" s="33"/>
    </row>
    <row r="43" ht="12.75">
      <c r="A43" s="33"/>
    </row>
  </sheetData>
  <sheetProtection/>
  <mergeCells count="2">
    <mergeCell ref="B13:C13"/>
    <mergeCell ref="D13:E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B94" sqref="B94"/>
    </sheetView>
  </sheetViews>
  <sheetFormatPr defaultColWidth="9.140625" defaultRowHeight="12.75"/>
  <cols>
    <col min="1" max="1" width="48.140625" style="0" customWidth="1"/>
    <col min="2" max="2" width="15.28125" style="0" customWidth="1"/>
    <col min="3" max="3" width="13.7109375" style="0" customWidth="1"/>
    <col min="4" max="4" width="14.57421875" style="0" customWidth="1"/>
  </cols>
  <sheetData>
    <row r="1" ht="15">
      <c r="A1" s="4" t="s">
        <v>90</v>
      </c>
    </row>
    <row r="2" ht="14.25">
      <c r="A2" s="19"/>
    </row>
    <row r="3" ht="14.25">
      <c r="A3" s="19" t="s">
        <v>91</v>
      </c>
    </row>
    <row r="4" ht="14.25">
      <c r="A4" s="19" t="s">
        <v>92</v>
      </c>
    </row>
    <row r="5" ht="14.25">
      <c r="A5" s="19"/>
    </row>
    <row r="6" ht="14.25">
      <c r="A6" s="19"/>
    </row>
    <row r="7" ht="14.25">
      <c r="A7" s="19" t="s">
        <v>93</v>
      </c>
    </row>
    <row r="8" spans="1:4" ht="39" customHeight="1">
      <c r="A8" s="34" t="s">
        <v>94</v>
      </c>
      <c r="B8" s="34" t="s">
        <v>72</v>
      </c>
      <c r="C8" s="27" t="s">
        <v>95</v>
      </c>
      <c r="D8" s="27" t="s">
        <v>96</v>
      </c>
    </row>
    <row r="9" spans="1:4" ht="16.5" customHeight="1">
      <c r="A9" s="35" t="s">
        <v>97</v>
      </c>
      <c r="B9" s="28"/>
      <c r="C9" s="28"/>
      <c r="D9" s="28"/>
    </row>
    <row r="10" spans="1:4" ht="35.25" customHeight="1">
      <c r="A10" s="27" t="s">
        <v>98</v>
      </c>
      <c r="B10" s="28">
        <v>0.51</v>
      </c>
      <c r="C10" s="28">
        <v>296.13</v>
      </c>
      <c r="D10" s="36">
        <v>150</v>
      </c>
    </row>
    <row r="11" spans="1:4" ht="26.25" customHeight="1">
      <c r="A11" s="27" t="s">
        <v>99</v>
      </c>
      <c r="B11" s="28">
        <v>1.68</v>
      </c>
      <c r="C11" s="28">
        <v>296.13</v>
      </c>
      <c r="D11" s="29">
        <f aca="true" t="shared" si="0" ref="D11:D20">B11*C11</f>
        <v>497.49839999999995</v>
      </c>
    </row>
    <row r="12" spans="1:4" ht="33" customHeight="1" hidden="1">
      <c r="A12" s="27" t="s">
        <v>100</v>
      </c>
      <c r="B12" s="28" t="s">
        <v>101</v>
      </c>
      <c r="C12" s="28">
        <v>296.13</v>
      </c>
      <c r="D12" s="29" t="e">
        <f t="shared" si="0"/>
        <v>#VALUE!</v>
      </c>
    </row>
    <row r="13" spans="1:4" ht="18.75" customHeight="1">
      <c r="A13" s="27" t="s">
        <v>102</v>
      </c>
      <c r="B13" s="28">
        <v>0.61</v>
      </c>
      <c r="C13" s="28">
        <v>296.13</v>
      </c>
      <c r="D13" s="29">
        <f t="shared" si="0"/>
        <v>180.6393</v>
      </c>
    </row>
    <row r="14" spans="1:4" ht="14.25" customHeight="1">
      <c r="A14" s="27" t="s">
        <v>103</v>
      </c>
      <c r="B14" s="28">
        <v>0.42</v>
      </c>
      <c r="C14" s="28">
        <v>296.13</v>
      </c>
      <c r="D14" s="29">
        <f t="shared" si="0"/>
        <v>124.37459999999999</v>
      </c>
    </row>
    <row r="15" spans="1:4" ht="27.75" customHeight="1">
      <c r="A15" s="27" t="s">
        <v>104</v>
      </c>
      <c r="B15" s="28">
        <v>0.45</v>
      </c>
      <c r="C15" s="28">
        <v>296.13</v>
      </c>
      <c r="D15" s="29">
        <f t="shared" si="0"/>
        <v>133.2585</v>
      </c>
    </row>
    <row r="16" spans="1:4" ht="16.5" customHeight="1">
      <c r="A16" s="27" t="s">
        <v>105</v>
      </c>
      <c r="B16" s="28">
        <v>0.48</v>
      </c>
      <c r="C16" s="28">
        <v>296.13</v>
      </c>
      <c r="D16" s="29">
        <f t="shared" si="0"/>
        <v>142.14239999999998</v>
      </c>
    </row>
    <row r="17" spans="1:4" ht="16.5" customHeight="1">
      <c r="A17" s="27" t="s">
        <v>106</v>
      </c>
      <c r="B17" s="28">
        <v>0.87</v>
      </c>
      <c r="C17" s="28">
        <v>296.13</v>
      </c>
      <c r="D17" s="29">
        <f t="shared" si="0"/>
        <v>257.6331</v>
      </c>
    </row>
    <row r="18" spans="1:4" ht="42" customHeight="1">
      <c r="A18" s="37" t="s">
        <v>107</v>
      </c>
      <c r="B18" s="28">
        <v>4</v>
      </c>
      <c r="C18" s="28">
        <v>296.13</v>
      </c>
      <c r="D18" s="29">
        <f t="shared" si="0"/>
        <v>1184.52</v>
      </c>
    </row>
    <row r="19" spans="1:4" ht="37.5" customHeight="1">
      <c r="A19" s="37" t="s">
        <v>108</v>
      </c>
      <c r="B19" s="28">
        <v>0.32</v>
      </c>
      <c r="C19" s="28">
        <v>296.13</v>
      </c>
      <c r="D19" s="29">
        <f t="shared" si="0"/>
        <v>94.7616</v>
      </c>
    </row>
    <row r="20" spans="1:4" ht="27" customHeight="1">
      <c r="A20" s="37" t="s">
        <v>109</v>
      </c>
      <c r="B20" s="28">
        <v>0.7</v>
      </c>
      <c r="C20" s="28">
        <v>296.13</v>
      </c>
      <c r="D20" s="29">
        <f t="shared" si="0"/>
        <v>207.291</v>
      </c>
    </row>
    <row r="21" spans="1:4" ht="16.5" customHeight="1">
      <c r="A21" s="37" t="s">
        <v>110</v>
      </c>
      <c r="B21" s="38"/>
      <c r="C21" s="28">
        <v>296.13</v>
      </c>
      <c r="D21" s="29"/>
    </row>
    <row r="22" spans="1:4" ht="27" customHeight="1">
      <c r="A22" s="37" t="s">
        <v>111</v>
      </c>
      <c r="B22" s="30">
        <v>1</v>
      </c>
      <c r="C22" s="28">
        <v>296.13</v>
      </c>
      <c r="D22" s="29">
        <f>B22*C22</f>
        <v>296.13</v>
      </c>
    </row>
    <row r="23" spans="1:4" ht="16.5" customHeight="1">
      <c r="A23" s="39" t="s">
        <v>112</v>
      </c>
      <c r="B23" s="28">
        <v>1.12</v>
      </c>
      <c r="C23" s="28">
        <v>296.13</v>
      </c>
      <c r="D23" s="29">
        <f>B23*C23</f>
        <v>331.66560000000004</v>
      </c>
    </row>
    <row r="24" spans="1:4" ht="12.75">
      <c r="A24" s="39" t="s">
        <v>113</v>
      </c>
      <c r="B24" s="28">
        <v>0.93</v>
      </c>
      <c r="C24" s="28">
        <v>296.13</v>
      </c>
      <c r="D24" s="29">
        <f>B24*C24</f>
        <v>275.40090000000004</v>
      </c>
    </row>
    <row r="25" spans="1:4" ht="12.75">
      <c r="A25" s="40"/>
      <c r="B25" s="28"/>
      <c r="C25" s="28"/>
      <c r="D25" s="36"/>
    </row>
    <row r="26" spans="1:4" ht="21.75" customHeight="1">
      <c r="A26" s="41" t="s">
        <v>114</v>
      </c>
      <c r="B26" s="28"/>
      <c r="C26" s="28"/>
      <c r="D26" s="36"/>
    </row>
    <row r="27" spans="1:4" ht="25.5">
      <c r="A27" s="41" t="s">
        <v>115</v>
      </c>
      <c r="B27" s="28"/>
      <c r="C27" s="28"/>
      <c r="D27" s="36"/>
    </row>
    <row r="28" spans="1:4" ht="12.75">
      <c r="A28" s="27"/>
      <c r="B28" s="28"/>
      <c r="C28" s="28"/>
      <c r="D28" s="36"/>
    </row>
    <row r="29" spans="1:4" ht="24" customHeight="1">
      <c r="A29" s="37" t="s">
        <v>116</v>
      </c>
      <c r="B29" s="28">
        <v>1</v>
      </c>
      <c r="C29" s="28">
        <v>296.13</v>
      </c>
      <c r="D29" s="29">
        <f>B29*C29</f>
        <v>296.13</v>
      </c>
    </row>
    <row r="30" spans="1:4" ht="25.5">
      <c r="A30" s="27" t="s">
        <v>117</v>
      </c>
      <c r="B30" s="28">
        <v>0.88</v>
      </c>
      <c r="C30" s="28">
        <v>296.13</v>
      </c>
      <c r="D30" s="29">
        <f aca="true" t="shared" si="1" ref="D30:D36">B30*C30</f>
        <v>260.5944</v>
      </c>
    </row>
    <row r="31" spans="1:4" ht="25.5">
      <c r="A31" s="27" t="s">
        <v>118</v>
      </c>
      <c r="B31" s="28">
        <v>1.25</v>
      </c>
      <c r="C31" s="28">
        <v>296.13</v>
      </c>
      <c r="D31" s="29">
        <f t="shared" si="1"/>
        <v>370.1625</v>
      </c>
    </row>
    <row r="32" spans="1:4" ht="25.5">
      <c r="A32" s="27" t="s">
        <v>119</v>
      </c>
      <c r="B32" s="28">
        <v>1.85</v>
      </c>
      <c r="C32" s="28">
        <v>296.13</v>
      </c>
      <c r="D32" s="29">
        <f t="shared" si="1"/>
        <v>547.8405</v>
      </c>
    </row>
    <row r="33" spans="1:4" ht="25.5">
      <c r="A33" s="27" t="s">
        <v>120</v>
      </c>
      <c r="B33" s="28">
        <v>2.45</v>
      </c>
      <c r="C33" s="28">
        <v>296.13</v>
      </c>
      <c r="D33" s="29">
        <f t="shared" si="1"/>
        <v>725.5185</v>
      </c>
    </row>
    <row r="34" spans="1:4" ht="25.5">
      <c r="A34" s="27" t="s">
        <v>121</v>
      </c>
      <c r="B34" s="28">
        <v>1.95</v>
      </c>
      <c r="C34" s="28">
        <v>296.13</v>
      </c>
      <c r="D34" s="29">
        <f t="shared" si="1"/>
        <v>577.4535</v>
      </c>
    </row>
    <row r="35" spans="1:4" ht="25.5">
      <c r="A35" s="27" t="s">
        <v>122</v>
      </c>
      <c r="B35" s="28">
        <v>2.5</v>
      </c>
      <c r="C35" s="28">
        <v>296.13</v>
      </c>
      <c r="D35" s="29">
        <f t="shared" si="1"/>
        <v>740.325</v>
      </c>
    </row>
    <row r="36" spans="1:4" ht="25.5">
      <c r="A36" s="27" t="s">
        <v>123</v>
      </c>
      <c r="B36" s="28">
        <v>3.25</v>
      </c>
      <c r="C36" s="28">
        <v>296.13</v>
      </c>
      <c r="D36" s="29">
        <f t="shared" si="1"/>
        <v>962.4225</v>
      </c>
    </row>
    <row r="37" spans="1:4" ht="12.75">
      <c r="A37" s="27"/>
      <c r="B37" s="28"/>
      <c r="C37" s="28"/>
      <c r="D37" s="36"/>
    </row>
    <row r="38" spans="1:4" ht="25.5">
      <c r="A38" s="41" t="s">
        <v>124</v>
      </c>
      <c r="B38" s="28"/>
      <c r="C38" s="28"/>
      <c r="D38" s="36"/>
    </row>
    <row r="39" spans="1:4" ht="12.75">
      <c r="A39" s="27"/>
      <c r="B39" s="28"/>
      <c r="C39" s="28"/>
      <c r="D39" s="36"/>
    </row>
    <row r="40" spans="1:4" ht="38.25">
      <c r="A40" s="27" t="s">
        <v>125</v>
      </c>
      <c r="B40" s="28">
        <v>3.35</v>
      </c>
      <c r="C40" s="28">
        <v>296.13</v>
      </c>
      <c r="D40" s="29">
        <f aca="true" t="shared" si="2" ref="D40:D45">B40*C40</f>
        <v>992.0355</v>
      </c>
    </row>
    <row r="41" spans="1:4" ht="38.25">
      <c r="A41" s="27" t="s">
        <v>126</v>
      </c>
      <c r="B41" s="28">
        <v>3.35</v>
      </c>
      <c r="C41" s="28">
        <v>296.13</v>
      </c>
      <c r="D41" s="29">
        <f t="shared" si="2"/>
        <v>992.0355</v>
      </c>
    </row>
    <row r="42" spans="1:4" ht="38.25">
      <c r="A42" s="27" t="s">
        <v>127</v>
      </c>
      <c r="B42" s="28">
        <v>3.75</v>
      </c>
      <c r="C42" s="28">
        <v>296.13</v>
      </c>
      <c r="D42" s="29">
        <f t="shared" si="2"/>
        <v>1110.4875</v>
      </c>
    </row>
    <row r="43" spans="1:4" ht="38.25">
      <c r="A43" s="27" t="s">
        <v>128</v>
      </c>
      <c r="B43" s="28">
        <v>3.75</v>
      </c>
      <c r="C43" s="28">
        <v>296.13</v>
      </c>
      <c r="D43" s="29">
        <f t="shared" si="2"/>
        <v>1110.4875</v>
      </c>
    </row>
    <row r="44" spans="1:4" ht="38.25">
      <c r="A44" s="27" t="s">
        <v>129</v>
      </c>
      <c r="B44" s="28">
        <v>4.5</v>
      </c>
      <c r="C44" s="28">
        <v>296.13</v>
      </c>
      <c r="D44" s="29">
        <f t="shared" si="2"/>
        <v>1332.585</v>
      </c>
    </row>
    <row r="45" spans="1:4" ht="38.25">
      <c r="A45" s="27" t="s">
        <v>130</v>
      </c>
      <c r="B45" s="28">
        <v>4.5</v>
      </c>
      <c r="C45" s="28">
        <v>296.13</v>
      </c>
      <c r="D45" s="29">
        <f t="shared" si="2"/>
        <v>1332.585</v>
      </c>
    </row>
    <row r="46" spans="1:4" ht="38.25">
      <c r="A46" s="27" t="s">
        <v>131</v>
      </c>
      <c r="B46" s="28">
        <v>5.65</v>
      </c>
      <c r="C46" s="28">
        <v>296.13</v>
      </c>
      <c r="D46" s="29">
        <f>B46*C46</f>
        <v>1673.1345000000001</v>
      </c>
    </row>
    <row r="47" spans="1:4" ht="12.75">
      <c r="A47" s="27"/>
      <c r="B47" s="28"/>
      <c r="C47" s="28"/>
      <c r="D47" s="36"/>
    </row>
    <row r="48" spans="1:4" ht="12.75">
      <c r="A48" s="41" t="s">
        <v>132</v>
      </c>
      <c r="B48" s="28"/>
      <c r="C48" s="28"/>
      <c r="D48" s="36"/>
    </row>
    <row r="49" spans="1:4" ht="12.75">
      <c r="A49" s="27"/>
      <c r="B49" s="28"/>
      <c r="C49" s="28"/>
      <c r="D49" s="36"/>
    </row>
    <row r="50" spans="1:4" ht="25.5">
      <c r="A50" s="37" t="s">
        <v>133</v>
      </c>
      <c r="B50" s="28">
        <v>2</v>
      </c>
      <c r="C50" s="28">
        <v>296.13</v>
      </c>
      <c r="D50" s="29">
        <f>B50*C50</f>
        <v>592.26</v>
      </c>
    </row>
    <row r="51" spans="1:4" ht="38.25">
      <c r="A51" s="37" t="s">
        <v>134</v>
      </c>
      <c r="B51" s="28">
        <v>3.55</v>
      </c>
      <c r="C51" s="28">
        <v>296.13</v>
      </c>
      <c r="D51" s="29">
        <f>B51*C51</f>
        <v>1051.2614999999998</v>
      </c>
    </row>
    <row r="52" spans="1:4" ht="12.75">
      <c r="A52" s="27" t="s">
        <v>135</v>
      </c>
      <c r="B52" s="28">
        <v>0.46</v>
      </c>
      <c r="C52" s="28">
        <v>296.13</v>
      </c>
      <c r="D52" s="29">
        <f aca="true" t="shared" si="3" ref="D52:D58">B52*C52</f>
        <v>136.2198</v>
      </c>
    </row>
    <row r="53" spans="1:4" ht="25.5">
      <c r="A53" s="27" t="s">
        <v>136</v>
      </c>
      <c r="B53" s="28">
        <v>0.92</v>
      </c>
      <c r="C53" s="28">
        <v>296.13</v>
      </c>
      <c r="D53" s="29">
        <f t="shared" si="3"/>
        <v>272.4396</v>
      </c>
    </row>
    <row r="54" spans="1:4" ht="25.5">
      <c r="A54" s="27" t="s">
        <v>137</v>
      </c>
      <c r="B54" s="28">
        <v>1.71</v>
      </c>
      <c r="C54" s="28">
        <v>296.13</v>
      </c>
      <c r="D54" s="29">
        <f t="shared" si="3"/>
        <v>506.3823</v>
      </c>
    </row>
    <row r="55" spans="1:4" ht="25.5">
      <c r="A55" s="37" t="s">
        <v>138</v>
      </c>
      <c r="B55" s="28">
        <v>0.5</v>
      </c>
      <c r="C55" s="28">
        <v>296.13</v>
      </c>
      <c r="D55" s="29">
        <f t="shared" si="3"/>
        <v>148.065</v>
      </c>
    </row>
    <row r="56" spans="1:4" ht="12.75">
      <c r="A56" s="27" t="s">
        <v>139</v>
      </c>
      <c r="B56" s="28">
        <v>1.16</v>
      </c>
      <c r="C56" s="28">
        <v>296.13</v>
      </c>
      <c r="D56" s="29">
        <f t="shared" si="3"/>
        <v>343.51079999999996</v>
      </c>
    </row>
    <row r="57" spans="1:4" ht="38.25">
      <c r="A57" s="37" t="s">
        <v>140</v>
      </c>
      <c r="B57" s="28">
        <v>0.32</v>
      </c>
      <c r="C57" s="28">
        <v>296.13</v>
      </c>
      <c r="D57" s="29">
        <f t="shared" si="3"/>
        <v>94.7616</v>
      </c>
    </row>
    <row r="58" spans="1:4" ht="12.75">
      <c r="A58" s="37" t="s">
        <v>141</v>
      </c>
      <c r="B58" s="28">
        <v>1.43</v>
      </c>
      <c r="C58" s="28">
        <v>296.13</v>
      </c>
      <c r="D58" s="29">
        <f t="shared" si="3"/>
        <v>423.4659</v>
      </c>
    </row>
    <row r="59" spans="1:4" ht="25.5">
      <c r="A59" s="37" t="s">
        <v>142</v>
      </c>
      <c r="B59" s="28">
        <v>0.31</v>
      </c>
      <c r="C59" s="28">
        <v>296.13</v>
      </c>
      <c r="D59" s="29">
        <f>B59*C59</f>
        <v>91.8003</v>
      </c>
    </row>
    <row r="60" spans="1:4" ht="25.5">
      <c r="A60" s="41" t="s">
        <v>143</v>
      </c>
      <c r="B60" s="28"/>
      <c r="C60" s="28"/>
      <c r="D60" s="36"/>
    </row>
    <row r="61" spans="1:4" ht="12.75">
      <c r="A61" s="27"/>
      <c r="B61" s="28"/>
      <c r="C61" s="28"/>
      <c r="D61" s="36"/>
    </row>
    <row r="62" spans="1:4" ht="25.5">
      <c r="A62" s="37" t="s">
        <v>144</v>
      </c>
      <c r="B62" s="28">
        <v>1.22</v>
      </c>
      <c r="C62" s="28">
        <v>296.13</v>
      </c>
      <c r="D62" s="29">
        <f aca="true" t="shared" si="4" ref="D62:D67">B62*C62</f>
        <v>361.2786</v>
      </c>
    </row>
    <row r="63" spans="1:4" ht="12.75">
      <c r="A63" s="37" t="s">
        <v>145</v>
      </c>
      <c r="B63" s="28">
        <v>1.06</v>
      </c>
      <c r="C63" s="28">
        <v>296.13</v>
      </c>
      <c r="D63" s="29">
        <f t="shared" si="4"/>
        <v>313.8978</v>
      </c>
    </row>
    <row r="64" spans="1:4" ht="12.75">
      <c r="A64" s="37" t="s">
        <v>146</v>
      </c>
      <c r="B64" s="28">
        <v>1.03</v>
      </c>
      <c r="C64" s="28">
        <v>296.13</v>
      </c>
      <c r="D64" s="29">
        <f t="shared" si="4"/>
        <v>305.0139</v>
      </c>
    </row>
    <row r="65" spans="1:4" ht="12.75">
      <c r="A65" s="37" t="s">
        <v>147</v>
      </c>
      <c r="B65" s="28">
        <v>1</v>
      </c>
      <c r="C65" s="28">
        <v>296.13</v>
      </c>
      <c r="D65" s="29">
        <f t="shared" si="4"/>
        <v>296.13</v>
      </c>
    </row>
    <row r="66" spans="1:4" ht="12.75">
      <c r="A66" s="37" t="s">
        <v>148</v>
      </c>
      <c r="B66" s="28">
        <v>2</v>
      </c>
      <c r="C66" s="28">
        <v>296.13</v>
      </c>
      <c r="D66" s="29">
        <f t="shared" si="4"/>
        <v>592.26</v>
      </c>
    </row>
    <row r="67" spans="1:4" ht="12.75">
      <c r="A67" s="37" t="s">
        <v>149</v>
      </c>
      <c r="B67" s="28">
        <v>1.06</v>
      </c>
      <c r="C67" s="28">
        <v>296.13</v>
      </c>
      <c r="D67" s="29">
        <f t="shared" si="4"/>
        <v>313.8978</v>
      </c>
    </row>
    <row r="68" spans="1:4" ht="12.75">
      <c r="A68" s="37" t="s">
        <v>150</v>
      </c>
      <c r="B68" s="28">
        <v>3.89</v>
      </c>
      <c r="C68" s="28">
        <v>296.13</v>
      </c>
      <c r="D68" s="29">
        <f>B68*C68</f>
        <v>1151.9457</v>
      </c>
    </row>
    <row r="69" spans="1:4" ht="12.75">
      <c r="A69" s="37" t="s">
        <v>151</v>
      </c>
      <c r="B69" s="28">
        <v>1.04</v>
      </c>
      <c r="C69" s="28">
        <v>296.13</v>
      </c>
      <c r="D69" s="29">
        <f>B69*C69</f>
        <v>307.97520000000003</v>
      </c>
    </row>
    <row r="70" spans="1:4" ht="12.75">
      <c r="A70" s="27" t="s">
        <v>152</v>
      </c>
      <c r="B70" s="28">
        <v>1.43</v>
      </c>
      <c r="C70" s="28">
        <v>296.13</v>
      </c>
      <c r="D70" s="29">
        <f>B70*C70</f>
        <v>423.4659</v>
      </c>
    </row>
    <row r="71" spans="1:4" ht="12.75">
      <c r="A71" s="37" t="s">
        <v>153</v>
      </c>
      <c r="B71" s="28">
        <v>1.3</v>
      </c>
      <c r="C71" s="28">
        <v>296.13</v>
      </c>
      <c r="D71" s="29">
        <f>B71*C71</f>
        <v>384.969</v>
      </c>
    </row>
    <row r="72" spans="1:4" ht="12.75">
      <c r="A72" s="27" t="s">
        <v>154</v>
      </c>
      <c r="B72" s="28"/>
      <c r="C72" s="28">
        <v>296.13</v>
      </c>
      <c r="D72" s="36"/>
    </row>
    <row r="73" spans="1:4" ht="12.75">
      <c r="A73" s="27"/>
      <c r="B73" s="28"/>
      <c r="C73" s="28"/>
      <c r="D73" s="3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3"/>
  <sheetViews>
    <sheetView zoomScalePageLayoutView="0" workbookViewId="0" topLeftCell="A1">
      <selection activeCell="C308" sqref="C308"/>
    </sheetView>
  </sheetViews>
  <sheetFormatPr defaultColWidth="9.140625" defaultRowHeight="12.75"/>
  <cols>
    <col min="1" max="1" width="71.00390625" style="0" customWidth="1"/>
    <col min="2" max="2" width="15.8515625" style="0" customWidth="1"/>
  </cols>
  <sheetData>
    <row r="1" spans="1:2" ht="18.75">
      <c r="A1" s="22"/>
      <c r="B1" s="42" t="s">
        <v>0</v>
      </c>
    </row>
    <row r="2" spans="1:2" ht="15.75">
      <c r="A2" s="22"/>
      <c r="B2" s="23" t="s">
        <v>1</v>
      </c>
    </row>
    <row r="3" spans="1:2" ht="15.75">
      <c r="A3" s="22"/>
      <c r="B3" s="23" t="s">
        <v>2</v>
      </c>
    </row>
    <row r="4" spans="1:2" ht="15.75">
      <c r="A4" s="22"/>
      <c r="B4" s="23" t="s">
        <v>155</v>
      </c>
    </row>
    <row r="5" spans="1:2" ht="15.75">
      <c r="A5" s="22"/>
      <c r="B5" s="23" t="s">
        <v>251</v>
      </c>
    </row>
    <row r="7" spans="1:2" ht="15.75">
      <c r="A7" s="43"/>
      <c r="B7" s="43"/>
    </row>
    <row r="8" spans="1:2" ht="15.75">
      <c r="A8" s="43"/>
      <c r="B8" s="43"/>
    </row>
    <row r="9" spans="1:2" ht="20.25">
      <c r="A9" s="44" t="s">
        <v>156</v>
      </c>
      <c r="B9" s="44"/>
    </row>
    <row r="10" spans="1:2" ht="20.25">
      <c r="A10" s="46" t="s">
        <v>157</v>
      </c>
      <c r="B10" s="46"/>
    </row>
    <row r="11" spans="1:2" ht="20.25">
      <c r="A11" s="44" t="s">
        <v>158</v>
      </c>
      <c r="B11" s="44"/>
    </row>
    <row r="12" spans="1:2" ht="20.25">
      <c r="A12" s="46" t="s">
        <v>159</v>
      </c>
      <c r="B12" s="46"/>
    </row>
    <row r="13" spans="1:2" ht="22.5">
      <c r="A13" s="2"/>
      <c r="B13" s="2"/>
    </row>
    <row r="14" spans="1:2" ht="36.75" customHeight="1">
      <c r="A14" s="48" t="s">
        <v>160</v>
      </c>
      <c r="B14" s="18" t="s">
        <v>161</v>
      </c>
    </row>
    <row r="15" spans="1:2" ht="20.25" customHeight="1">
      <c r="A15" s="68"/>
      <c r="B15" s="69"/>
    </row>
    <row r="16" spans="1:2" ht="18" customHeight="1">
      <c r="A16" s="55" t="s">
        <v>252</v>
      </c>
      <c r="B16" s="72"/>
    </row>
    <row r="17" spans="1:2" ht="16.5" customHeight="1">
      <c r="A17" s="53" t="s">
        <v>253</v>
      </c>
      <c r="B17" s="72">
        <v>149</v>
      </c>
    </row>
    <row r="18" spans="1:2" ht="16.5" customHeight="1">
      <c r="A18" s="53" t="s">
        <v>254</v>
      </c>
      <c r="B18" s="72">
        <v>116</v>
      </c>
    </row>
    <row r="19" spans="1:2" ht="16.5" customHeight="1">
      <c r="A19" s="53" t="s">
        <v>255</v>
      </c>
      <c r="B19" s="72">
        <v>102</v>
      </c>
    </row>
    <row r="20" spans="1:2" ht="16.5" customHeight="1">
      <c r="A20" s="53" t="s">
        <v>256</v>
      </c>
      <c r="B20" s="72">
        <v>115</v>
      </c>
    </row>
    <row r="21" spans="1:2" ht="16.5" customHeight="1">
      <c r="A21" s="53" t="s">
        <v>257</v>
      </c>
      <c r="B21" s="72">
        <v>120</v>
      </c>
    </row>
    <row r="22" spans="1:2" ht="16.5" customHeight="1">
      <c r="A22" s="53" t="s">
        <v>258</v>
      </c>
      <c r="B22" s="72">
        <v>129</v>
      </c>
    </row>
    <row r="23" spans="1:2" ht="16.5" customHeight="1">
      <c r="A23" s="53" t="s">
        <v>259</v>
      </c>
      <c r="B23" s="72">
        <v>121</v>
      </c>
    </row>
    <row r="24" spans="1:2" ht="16.5" customHeight="1">
      <c r="A24" s="53" t="s">
        <v>260</v>
      </c>
      <c r="B24" s="72">
        <v>117</v>
      </c>
    </row>
    <row r="25" spans="1:2" ht="16.5" customHeight="1">
      <c r="A25" s="53" t="s">
        <v>261</v>
      </c>
      <c r="B25" s="72">
        <v>111</v>
      </c>
    </row>
    <row r="26" spans="1:2" ht="16.5" customHeight="1">
      <c r="A26" s="53" t="s">
        <v>262</v>
      </c>
      <c r="B26" s="72">
        <v>110</v>
      </c>
    </row>
    <row r="27" spans="1:2" ht="16.5" customHeight="1">
      <c r="A27" s="53" t="s">
        <v>263</v>
      </c>
      <c r="B27" s="72">
        <v>119</v>
      </c>
    </row>
    <row r="28" spans="1:2" ht="16.5" customHeight="1">
      <c r="A28" s="53" t="s">
        <v>264</v>
      </c>
      <c r="B28" s="72">
        <v>104</v>
      </c>
    </row>
    <row r="29" spans="1:2" ht="16.5" customHeight="1">
      <c r="A29" s="53" t="s">
        <v>265</v>
      </c>
      <c r="B29" s="72">
        <v>117</v>
      </c>
    </row>
    <row r="30" spans="1:2" ht="16.5" customHeight="1">
      <c r="A30" s="53" t="s">
        <v>266</v>
      </c>
      <c r="B30" s="72">
        <v>163</v>
      </c>
    </row>
    <row r="31" spans="1:2" ht="16.5" customHeight="1">
      <c r="A31" s="53" t="s">
        <v>267</v>
      </c>
      <c r="B31" s="72">
        <v>110</v>
      </c>
    </row>
    <row r="32" spans="1:2" ht="16.5" customHeight="1">
      <c r="A32" s="53" t="s">
        <v>268</v>
      </c>
      <c r="B32" s="72">
        <v>86</v>
      </c>
    </row>
    <row r="33" spans="1:2" ht="16.5" customHeight="1">
      <c r="A33" s="53" t="s">
        <v>269</v>
      </c>
      <c r="B33" s="72">
        <v>91</v>
      </c>
    </row>
    <row r="34" spans="1:2" ht="16.5" customHeight="1">
      <c r="A34" s="53" t="s">
        <v>270</v>
      </c>
      <c r="B34" s="72">
        <v>67</v>
      </c>
    </row>
    <row r="35" spans="1:2" ht="16.5" customHeight="1">
      <c r="A35" s="53" t="s">
        <v>271</v>
      </c>
      <c r="B35" s="72">
        <v>132</v>
      </c>
    </row>
    <row r="36" spans="1:2" ht="16.5" customHeight="1">
      <c r="A36" s="53"/>
      <c r="B36" s="72"/>
    </row>
    <row r="37" spans="1:2" ht="21" customHeight="1">
      <c r="A37" s="55" t="s">
        <v>272</v>
      </c>
      <c r="B37" s="72"/>
    </row>
    <row r="38" spans="1:2" ht="16.5" customHeight="1">
      <c r="A38" s="74" t="s">
        <v>273</v>
      </c>
      <c r="B38" s="75">
        <v>324</v>
      </c>
    </row>
    <row r="39" spans="1:2" ht="16.5" customHeight="1">
      <c r="A39" s="74" t="s">
        <v>274</v>
      </c>
      <c r="B39" s="75">
        <v>324</v>
      </c>
    </row>
    <row r="40" spans="1:2" ht="16.5" customHeight="1">
      <c r="A40" s="74" t="s">
        <v>275</v>
      </c>
      <c r="B40" s="75">
        <v>324</v>
      </c>
    </row>
    <row r="41" spans="1:2" ht="16.5" customHeight="1">
      <c r="A41" s="74" t="s">
        <v>276</v>
      </c>
      <c r="B41" s="75">
        <v>324</v>
      </c>
    </row>
    <row r="42" spans="1:2" ht="33" customHeight="1">
      <c r="A42" s="74" t="s">
        <v>277</v>
      </c>
      <c r="B42" s="75">
        <v>534</v>
      </c>
    </row>
    <row r="43" spans="1:2" ht="30.75" customHeight="1">
      <c r="A43" s="53" t="s">
        <v>278</v>
      </c>
      <c r="B43" s="72">
        <v>455</v>
      </c>
    </row>
    <row r="44" spans="1:2" ht="31.5" customHeight="1">
      <c r="A44" s="53" t="s">
        <v>279</v>
      </c>
      <c r="B44" s="72">
        <v>603</v>
      </c>
    </row>
    <row r="45" spans="1:2" ht="18" customHeight="1">
      <c r="A45" s="53" t="s">
        <v>280</v>
      </c>
      <c r="B45" s="72">
        <v>362</v>
      </c>
    </row>
    <row r="46" spans="1:2" ht="16.5" customHeight="1">
      <c r="A46" s="76" t="s">
        <v>281</v>
      </c>
      <c r="B46" s="77">
        <v>110</v>
      </c>
    </row>
    <row r="47" spans="1:2" ht="16.5" customHeight="1">
      <c r="A47" s="76" t="s">
        <v>282</v>
      </c>
      <c r="B47" s="77">
        <v>110</v>
      </c>
    </row>
    <row r="48" spans="1:2" ht="16.5" customHeight="1">
      <c r="A48" s="76"/>
      <c r="B48" s="77"/>
    </row>
    <row r="49" spans="1:2" ht="16.5" customHeight="1">
      <c r="A49" s="142" t="s">
        <v>283</v>
      </c>
      <c r="B49" s="148">
        <v>152</v>
      </c>
    </row>
    <row r="50" spans="1:2" ht="37.5" customHeight="1">
      <c r="A50" s="142"/>
      <c r="B50" s="148"/>
    </row>
    <row r="51" spans="1:2" ht="31.5" customHeight="1">
      <c r="A51" s="142" t="s">
        <v>284</v>
      </c>
      <c r="B51" s="148">
        <v>196</v>
      </c>
    </row>
    <row r="52" spans="1:2" ht="26.25" customHeight="1">
      <c r="A52" s="142"/>
      <c r="B52" s="148"/>
    </row>
    <row r="53" spans="1:2" ht="16.5" customHeight="1">
      <c r="A53" s="55" t="s">
        <v>285</v>
      </c>
      <c r="B53" s="72"/>
    </row>
    <row r="54" spans="1:2" ht="16.5" customHeight="1">
      <c r="A54" s="79" t="s">
        <v>286</v>
      </c>
      <c r="B54" s="80">
        <v>162</v>
      </c>
    </row>
    <row r="55" spans="1:2" ht="16.5" customHeight="1">
      <c r="A55" s="79" t="s">
        <v>287</v>
      </c>
      <c r="B55" s="80">
        <v>247</v>
      </c>
    </row>
    <row r="56" spans="1:2" ht="16.5" customHeight="1">
      <c r="A56" s="79" t="s">
        <v>288</v>
      </c>
      <c r="B56" s="80">
        <v>273</v>
      </c>
    </row>
    <row r="57" spans="1:2" ht="16.5" customHeight="1">
      <c r="A57" s="79" t="s">
        <v>289</v>
      </c>
      <c r="B57" s="80">
        <v>136</v>
      </c>
    </row>
    <row r="58" spans="1:2" ht="16.5" customHeight="1">
      <c r="A58" s="79" t="s">
        <v>290</v>
      </c>
      <c r="B58" s="80">
        <v>168</v>
      </c>
    </row>
    <row r="59" spans="1:2" ht="16.5" customHeight="1">
      <c r="A59" s="79" t="s">
        <v>291</v>
      </c>
      <c r="B59" s="80">
        <v>174</v>
      </c>
    </row>
    <row r="60" spans="1:2" ht="16.5" customHeight="1">
      <c r="A60" s="79" t="s">
        <v>292</v>
      </c>
      <c r="B60" s="80">
        <v>159</v>
      </c>
    </row>
    <row r="61" spans="1:2" ht="16.5" customHeight="1">
      <c r="A61" s="81" t="s">
        <v>293</v>
      </c>
      <c r="B61" s="82">
        <v>102</v>
      </c>
    </row>
    <row r="62" spans="1:2" ht="16.5" customHeight="1">
      <c r="A62" s="81" t="s">
        <v>294</v>
      </c>
      <c r="B62" s="82">
        <v>103</v>
      </c>
    </row>
    <row r="63" spans="1:2" ht="16.5" customHeight="1">
      <c r="A63" s="81" t="s">
        <v>295</v>
      </c>
      <c r="B63" s="82">
        <v>145</v>
      </c>
    </row>
    <row r="64" spans="1:2" ht="16.5" customHeight="1">
      <c r="A64" s="81" t="s">
        <v>296</v>
      </c>
      <c r="B64" s="82">
        <v>168</v>
      </c>
    </row>
    <row r="65" spans="1:2" ht="16.5" customHeight="1">
      <c r="A65" s="81" t="s">
        <v>297</v>
      </c>
      <c r="B65" s="82">
        <v>97</v>
      </c>
    </row>
    <row r="66" spans="1:2" ht="16.5" customHeight="1">
      <c r="A66" s="81" t="s">
        <v>298</v>
      </c>
      <c r="B66" s="82">
        <v>141</v>
      </c>
    </row>
    <row r="67" spans="1:2" ht="16.5" customHeight="1">
      <c r="A67" s="81" t="s">
        <v>299</v>
      </c>
      <c r="B67" s="82">
        <v>134</v>
      </c>
    </row>
    <row r="68" spans="1:2" ht="16.5" customHeight="1">
      <c r="A68" s="81" t="s">
        <v>300</v>
      </c>
      <c r="B68" s="82">
        <v>145</v>
      </c>
    </row>
    <row r="69" spans="1:2" ht="16.5" customHeight="1">
      <c r="A69" s="53" t="s">
        <v>301</v>
      </c>
      <c r="B69" s="72">
        <v>300</v>
      </c>
    </row>
    <row r="70" spans="1:2" ht="16.5" customHeight="1">
      <c r="A70" s="53" t="s">
        <v>302</v>
      </c>
      <c r="B70" s="72">
        <v>49</v>
      </c>
    </row>
    <row r="71" spans="1:2" ht="16.5" customHeight="1">
      <c r="A71" s="53" t="s">
        <v>303</v>
      </c>
      <c r="B71" s="72">
        <v>116</v>
      </c>
    </row>
    <row r="72" spans="1:2" ht="16.5" customHeight="1">
      <c r="A72" s="81" t="s">
        <v>304</v>
      </c>
      <c r="B72" s="82">
        <v>130</v>
      </c>
    </row>
    <row r="73" spans="1:2" ht="32.25" customHeight="1">
      <c r="A73" s="79" t="s">
        <v>305</v>
      </c>
      <c r="B73" s="80">
        <v>19</v>
      </c>
    </row>
    <row r="74" spans="1:2" ht="36.75" customHeight="1">
      <c r="A74" s="83" t="s">
        <v>306</v>
      </c>
      <c r="B74" s="3" t="s">
        <v>307</v>
      </c>
    </row>
    <row r="75" spans="1:2" ht="18" customHeight="1" thickBot="1">
      <c r="A75" s="79" t="s">
        <v>308</v>
      </c>
      <c r="B75" s="80" t="s">
        <v>309</v>
      </c>
    </row>
    <row r="76" spans="1:2" ht="18.75" customHeight="1">
      <c r="A76" s="84" t="s">
        <v>310</v>
      </c>
      <c r="B76" s="80"/>
    </row>
    <row r="77" spans="1:2" ht="18" customHeight="1">
      <c r="A77" s="85" t="s">
        <v>311</v>
      </c>
      <c r="B77" s="80" t="s">
        <v>312</v>
      </c>
    </row>
    <row r="78" spans="1:2" ht="21.75" customHeight="1">
      <c r="A78" s="85" t="s">
        <v>313</v>
      </c>
      <c r="B78" s="80" t="s">
        <v>314</v>
      </c>
    </row>
    <row r="79" spans="1:2" ht="24" customHeight="1">
      <c r="A79" s="79" t="s">
        <v>315</v>
      </c>
      <c r="B79" s="80">
        <v>539</v>
      </c>
    </row>
    <row r="80" spans="1:2" ht="20.25" customHeight="1">
      <c r="A80" s="79" t="s">
        <v>316</v>
      </c>
      <c r="B80" s="80">
        <v>578</v>
      </c>
    </row>
    <row r="81" spans="1:2" ht="20.25" customHeight="1">
      <c r="A81" s="86" t="s">
        <v>317</v>
      </c>
      <c r="B81" s="87"/>
    </row>
    <row r="82" spans="1:2" ht="15.75">
      <c r="A82" s="79" t="s">
        <v>318</v>
      </c>
      <c r="B82" s="80">
        <v>604</v>
      </c>
    </row>
    <row r="83" spans="1:2" ht="15.75">
      <c r="A83" s="79" t="s">
        <v>319</v>
      </c>
      <c r="B83" s="80">
        <v>1005</v>
      </c>
    </row>
    <row r="84" spans="1:2" ht="15.75">
      <c r="A84" s="88" t="s">
        <v>320</v>
      </c>
      <c r="B84" s="80">
        <v>604</v>
      </c>
    </row>
    <row r="85" spans="1:2" ht="15.75" customHeight="1">
      <c r="A85" s="89" t="s">
        <v>321</v>
      </c>
      <c r="B85" s="90"/>
    </row>
    <row r="86" spans="1:2" ht="15.75">
      <c r="A86" s="53" t="s">
        <v>322</v>
      </c>
      <c r="B86" s="1"/>
    </row>
    <row r="87" spans="1:2" ht="15.75">
      <c r="A87" s="53" t="s">
        <v>323</v>
      </c>
      <c r="B87" s="72">
        <v>66</v>
      </c>
    </row>
    <row r="88" spans="1:2" ht="18.75">
      <c r="A88" s="22"/>
      <c r="B88" s="42" t="s">
        <v>0</v>
      </c>
    </row>
    <row r="89" spans="1:2" ht="15.75">
      <c r="A89" s="22"/>
      <c r="B89" s="23" t="s">
        <v>1</v>
      </c>
    </row>
    <row r="90" spans="1:2" ht="15.75">
      <c r="A90" s="22"/>
      <c r="B90" s="23" t="s">
        <v>2</v>
      </c>
    </row>
    <row r="91" spans="1:2" ht="15.75">
      <c r="A91" s="22"/>
      <c r="B91" s="23" t="s">
        <v>155</v>
      </c>
    </row>
    <row r="92" spans="1:2" ht="15.75">
      <c r="A92" s="22"/>
      <c r="B92" s="23" t="s">
        <v>324</v>
      </c>
    </row>
    <row r="93" spans="1:2" ht="18.75">
      <c r="A93" s="48" t="s">
        <v>160</v>
      </c>
      <c r="B93" s="18" t="s">
        <v>161</v>
      </c>
    </row>
    <row r="94" spans="1:2" ht="15.75">
      <c r="A94" s="60" t="s">
        <v>225</v>
      </c>
      <c r="B94" s="61">
        <v>3503</v>
      </c>
    </row>
    <row r="95" spans="1:2" ht="15.75">
      <c r="A95" s="62" t="s">
        <v>226</v>
      </c>
      <c r="B95" s="63">
        <v>893</v>
      </c>
    </row>
    <row r="96" spans="1:2" ht="15.75">
      <c r="A96" s="62" t="s">
        <v>227</v>
      </c>
      <c r="B96" s="63">
        <v>920</v>
      </c>
    </row>
    <row r="97" spans="1:2" ht="30" customHeight="1">
      <c r="A97" s="91" t="s">
        <v>439</v>
      </c>
      <c r="B97" s="63">
        <v>1620</v>
      </c>
    </row>
    <row r="98" spans="1:2" ht="27.75" customHeight="1">
      <c r="A98" s="91" t="s">
        <v>440</v>
      </c>
      <c r="B98" s="72">
        <v>2010</v>
      </c>
    </row>
    <row r="99" spans="1:2" ht="18.75">
      <c r="A99" s="51" t="s">
        <v>162</v>
      </c>
      <c r="B99" s="52"/>
    </row>
    <row r="100" spans="1:2" ht="15" customHeight="1">
      <c r="A100" s="53" t="s">
        <v>163</v>
      </c>
      <c r="B100" s="1"/>
    </row>
    <row r="101" spans="1:2" ht="15.75">
      <c r="A101" s="53" t="s">
        <v>164</v>
      </c>
      <c r="B101" s="3">
        <v>122</v>
      </c>
    </row>
    <row r="102" spans="1:2" ht="15.75">
      <c r="A102" s="53" t="s">
        <v>165</v>
      </c>
      <c r="B102" s="3">
        <v>93</v>
      </c>
    </row>
    <row r="103" spans="1:2" ht="15.75">
      <c r="A103" s="53" t="s">
        <v>166</v>
      </c>
      <c r="B103" s="3">
        <v>122</v>
      </c>
    </row>
    <row r="104" spans="1:2" ht="15.75">
      <c r="A104" s="53" t="s">
        <v>167</v>
      </c>
      <c r="B104" s="3">
        <v>93</v>
      </c>
    </row>
    <row r="105" spans="1:2" ht="15.75">
      <c r="A105" s="53" t="s">
        <v>168</v>
      </c>
      <c r="B105" s="3"/>
    </row>
    <row r="106" spans="1:2" ht="15.75">
      <c r="A106" s="53" t="s">
        <v>169</v>
      </c>
      <c r="B106" s="3">
        <v>180</v>
      </c>
    </row>
    <row r="107" spans="1:2" ht="15.75">
      <c r="A107" s="53" t="s">
        <v>170</v>
      </c>
      <c r="B107" s="3">
        <v>122</v>
      </c>
    </row>
    <row r="108" spans="1:2" ht="15.75">
      <c r="A108" s="53" t="s">
        <v>171</v>
      </c>
      <c r="B108" s="3"/>
    </row>
    <row r="109" spans="1:2" ht="15.75">
      <c r="A109" s="53" t="s">
        <v>169</v>
      </c>
      <c r="B109" s="3">
        <v>64</v>
      </c>
    </row>
    <row r="110" spans="1:2" ht="15.75">
      <c r="A110" s="53" t="s">
        <v>170</v>
      </c>
      <c r="B110" s="3">
        <v>52</v>
      </c>
    </row>
    <row r="111" spans="1:2" ht="15.75">
      <c r="A111" s="53" t="s">
        <v>172</v>
      </c>
      <c r="B111" s="3"/>
    </row>
    <row r="112" spans="1:2" ht="15.75">
      <c r="A112" s="53" t="s">
        <v>169</v>
      </c>
      <c r="B112" s="3">
        <v>64</v>
      </c>
    </row>
    <row r="113" spans="1:2" ht="15.75">
      <c r="A113" s="53" t="s">
        <v>170</v>
      </c>
      <c r="B113" s="3">
        <v>52</v>
      </c>
    </row>
    <row r="114" spans="1:2" ht="15.75">
      <c r="A114" s="53" t="s">
        <v>173</v>
      </c>
      <c r="B114" s="3"/>
    </row>
    <row r="115" spans="1:2" ht="15.75">
      <c r="A115" s="53" t="s">
        <v>169</v>
      </c>
      <c r="B115" s="3">
        <v>64</v>
      </c>
    </row>
    <row r="116" spans="1:2" ht="15.75">
      <c r="A116" s="53" t="s">
        <v>170</v>
      </c>
      <c r="B116" s="3">
        <v>64</v>
      </c>
    </row>
    <row r="117" spans="1:2" ht="15.75">
      <c r="A117" s="53" t="s">
        <v>174</v>
      </c>
      <c r="B117" s="3"/>
    </row>
    <row r="118" spans="1:2" ht="15.75">
      <c r="A118" s="53" t="s">
        <v>175</v>
      </c>
      <c r="B118" s="3">
        <v>64</v>
      </c>
    </row>
    <row r="119" spans="1:2" ht="15.75">
      <c r="A119" s="53" t="s">
        <v>176</v>
      </c>
      <c r="B119" s="3">
        <v>52</v>
      </c>
    </row>
    <row r="120" spans="1:2" ht="15.75">
      <c r="A120" s="53" t="s">
        <v>177</v>
      </c>
      <c r="B120" s="3"/>
    </row>
    <row r="121" spans="1:2" ht="15.75">
      <c r="A121" s="53" t="s">
        <v>169</v>
      </c>
      <c r="B121" s="3">
        <v>122</v>
      </c>
    </row>
    <row r="122" spans="1:2" ht="15.75">
      <c r="A122" s="53" t="s">
        <v>170</v>
      </c>
      <c r="B122" s="3">
        <v>163</v>
      </c>
    </row>
    <row r="123" spans="1:2" ht="15.75">
      <c r="A123" s="53" t="s">
        <v>178</v>
      </c>
      <c r="B123" s="3"/>
    </row>
    <row r="124" spans="1:2" ht="15.75">
      <c r="A124" s="53" t="s">
        <v>179</v>
      </c>
      <c r="B124" s="3"/>
    </row>
    <row r="125" spans="1:2" ht="15.75">
      <c r="A125" s="53" t="s">
        <v>169</v>
      </c>
      <c r="B125" s="3">
        <v>64</v>
      </c>
    </row>
    <row r="126" spans="1:2" ht="15.75">
      <c r="A126" s="53" t="s">
        <v>170</v>
      </c>
      <c r="B126" s="3">
        <v>64</v>
      </c>
    </row>
    <row r="127" spans="1:2" ht="15.75">
      <c r="A127" s="53" t="s">
        <v>180</v>
      </c>
      <c r="B127" s="3"/>
    </row>
    <row r="128" spans="1:2" ht="15.75">
      <c r="A128" s="53" t="s">
        <v>169</v>
      </c>
      <c r="B128" s="3">
        <v>122</v>
      </c>
    </row>
    <row r="129" spans="1:2" ht="15.75">
      <c r="A129" s="53" t="s">
        <v>170</v>
      </c>
      <c r="B129" s="3">
        <v>163</v>
      </c>
    </row>
    <row r="130" spans="1:2" ht="15.75">
      <c r="A130" s="53" t="s">
        <v>181</v>
      </c>
      <c r="B130" s="3"/>
    </row>
    <row r="131" spans="1:2" ht="15.75">
      <c r="A131" s="53" t="s">
        <v>169</v>
      </c>
      <c r="B131" s="3">
        <v>64</v>
      </c>
    </row>
    <row r="132" spans="1:2" ht="15.75">
      <c r="A132" s="53" t="s">
        <v>170</v>
      </c>
      <c r="B132" s="3">
        <v>64</v>
      </c>
    </row>
    <row r="133" spans="1:2" ht="15.75">
      <c r="A133" s="53" t="s">
        <v>182</v>
      </c>
      <c r="B133" s="3"/>
    </row>
    <row r="134" spans="1:2" ht="15.75">
      <c r="A134" s="53" t="s">
        <v>183</v>
      </c>
      <c r="B134" s="3"/>
    </row>
    <row r="135" spans="1:2" ht="15.75">
      <c r="A135" s="53" t="s">
        <v>169</v>
      </c>
      <c r="B135" s="3">
        <v>64</v>
      </c>
    </row>
    <row r="136" spans="1:2" ht="15.75">
      <c r="A136" s="53" t="s">
        <v>170</v>
      </c>
      <c r="B136" s="3">
        <v>53</v>
      </c>
    </row>
    <row r="137" spans="1:2" ht="15.75">
      <c r="A137" s="53" t="s">
        <v>184</v>
      </c>
      <c r="B137" s="3"/>
    </row>
    <row r="138" spans="1:2" ht="15.75">
      <c r="A138" s="53" t="s">
        <v>169</v>
      </c>
      <c r="B138" s="3">
        <v>181</v>
      </c>
    </row>
    <row r="139" spans="1:2" ht="15.75">
      <c r="A139" s="53" t="s">
        <v>170</v>
      </c>
      <c r="B139" s="3">
        <v>123</v>
      </c>
    </row>
    <row r="140" spans="1:2" ht="15.75">
      <c r="A140" s="55" t="s">
        <v>185</v>
      </c>
      <c r="B140" s="3"/>
    </row>
    <row r="141" spans="1:2" ht="15.75">
      <c r="A141" s="53" t="s">
        <v>169</v>
      </c>
      <c r="B141" s="3">
        <v>181</v>
      </c>
    </row>
    <row r="142" spans="1:2" ht="15.75">
      <c r="A142" s="53" t="s">
        <v>170</v>
      </c>
      <c r="B142" s="3">
        <v>123</v>
      </c>
    </row>
    <row r="143" spans="1:2" ht="15.75">
      <c r="A143" s="55" t="s">
        <v>186</v>
      </c>
      <c r="B143" s="3"/>
    </row>
    <row r="144" spans="1:2" ht="15.75">
      <c r="A144" s="53" t="s">
        <v>169</v>
      </c>
      <c r="B144" s="3">
        <v>13</v>
      </c>
    </row>
    <row r="145" spans="1:2" ht="15.75">
      <c r="A145" s="53" t="s">
        <v>170</v>
      </c>
      <c r="B145" s="3">
        <v>13</v>
      </c>
    </row>
    <row r="146" spans="1:2" ht="15.75">
      <c r="A146" s="56"/>
      <c r="B146" s="3"/>
    </row>
    <row r="147" spans="1:2" ht="31.5">
      <c r="A147" s="57" t="s">
        <v>325</v>
      </c>
      <c r="B147" s="3"/>
    </row>
    <row r="148" spans="1:2" ht="15.75">
      <c r="A148" s="58" t="s">
        <v>187</v>
      </c>
      <c r="B148" s="3">
        <v>342</v>
      </c>
    </row>
    <row r="149" spans="1:2" ht="15.75">
      <c r="A149" s="58" t="s">
        <v>188</v>
      </c>
      <c r="B149" s="3">
        <v>337</v>
      </c>
    </row>
    <row r="150" spans="1:2" ht="15.75">
      <c r="A150" s="58" t="s">
        <v>189</v>
      </c>
      <c r="B150" s="3">
        <v>247</v>
      </c>
    </row>
    <row r="151" spans="1:2" ht="15.75">
      <c r="A151" s="58" t="s">
        <v>190</v>
      </c>
      <c r="B151" s="3">
        <v>150</v>
      </c>
    </row>
    <row r="152" spans="1:2" ht="15.75">
      <c r="A152" s="58" t="s">
        <v>191</v>
      </c>
      <c r="B152" s="3">
        <v>337</v>
      </c>
    </row>
    <row r="153" spans="1:2" ht="15.75">
      <c r="A153" s="58" t="s">
        <v>192</v>
      </c>
      <c r="B153" s="3">
        <v>341</v>
      </c>
    </row>
    <row r="154" spans="1:2" ht="15.75">
      <c r="A154" s="58" t="s">
        <v>193</v>
      </c>
      <c r="B154" s="3">
        <v>337</v>
      </c>
    </row>
    <row r="155" spans="1:2" ht="15.75">
      <c r="A155" s="58" t="s">
        <v>194</v>
      </c>
      <c r="B155" s="3">
        <v>293</v>
      </c>
    </row>
    <row r="156" spans="1:2" ht="15.75">
      <c r="A156" s="58" t="s">
        <v>195</v>
      </c>
      <c r="B156" s="3">
        <v>243</v>
      </c>
    </row>
    <row r="157" spans="1:2" ht="15.75">
      <c r="A157" s="58" t="s">
        <v>196</v>
      </c>
      <c r="B157" s="3">
        <v>246</v>
      </c>
    </row>
    <row r="158" spans="1:2" ht="15.75">
      <c r="A158" s="58" t="s">
        <v>197</v>
      </c>
      <c r="B158" s="3">
        <v>483</v>
      </c>
    </row>
    <row r="159" spans="1:2" ht="15.75">
      <c r="A159" s="58" t="s">
        <v>198</v>
      </c>
      <c r="B159" s="3">
        <v>337</v>
      </c>
    </row>
    <row r="160" spans="1:2" ht="15.75">
      <c r="A160" s="58" t="s">
        <v>199</v>
      </c>
      <c r="B160" s="3">
        <v>150</v>
      </c>
    </row>
    <row r="161" spans="1:2" ht="15.75">
      <c r="A161" s="58" t="s">
        <v>200</v>
      </c>
      <c r="B161" s="3">
        <v>337</v>
      </c>
    </row>
    <row r="162" spans="1:2" ht="15.75">
      <c r="A162" s="58" t="s">
        <v>200</v>
      </c>
      <c r="B162" s="3">
        <v>619</v>
      </c>
    </row>
    <row r="163" spans="1:2" ht="15.75">
      <c r="A163" s="58" t="s">
        <v>201</v>
      </c>
      <c r="B163" s="3">
        <v>151</v>
      </c>
    </row>
    <row r="164" spans="1:2" ht="15.75">
      <c r="A164" s="58" t="s">
        <v>202</v>
      </c>
      <c r="B164" s="3">
        <v>337</v>
      </c>
    </row>
    <row r="165" spans="1:2" ht="15.75">
      <c r="A165" s="59" t="s">
        <v>203</v>
      </c>
      <c r="B165" s="3">
        <v>197</v>
      </c>
    </row>
    <row r="166" spans="1:2" ht="15.75">
      <c r="A166" s="58" t="s">
        <v>204</v>
      </c>
      <c r="B166" s="3">
        <v>293</v>
      </c>
    </row>
    <row r="167" spans="1:2" ht="15.75">
      <c r="A167" s="58" t="s">
        <v>205</v>
      </c>
      <c r="B167" s="3">
        <v>150</v>
      </c>
    </row>
    <row r="168" spans="1:2" ht="15.75">
      <c r="A168" s="58" t="s">
        <v>205</v>
      </c>
      <c r="B168" s="3">
        <v>243</v>
      </c>
    </row>
    <row r="169" spans="1:2" ht="15.75">
      <c r="A169" s="58" t="s">
        <v>206</v>
      </c>
      <c r="B169" s="3">
        <v>337</v>
      </c>
    </row>
    <row r="170" spans="1:2" ht="15.75">
      <c r="A170" s="58" t="s">
        <v>207</v>
      </c>
      <c r="B170" s="3">
        <v>197</v>
      </c>
    </row>
    <row r="171" spans="1:2" ht="15.75">
      <c r="A171" s="58" t="s">
        <v>207</v>
      </c>
      <c r="B171" s="3">
        <v>337</v>
      </c>
    </row>
    <row r="172" spans="1:2" ht="15.75">
      <c r="A172" s="58" t="s">
        <v>208</v>
      </c>
      <c r="B172" s="3">
        <v>483</v>
      </c>
    </row>
    <row r="173" spans="1:2" ht="15.75">
      <c r="A173" s="58" t="s">
        <v>209</v>
      </c>
      <c r="B173" s="3">
        <v>243</v>
      </c>
    </row>
    <row r="174" spans="1:2" ht="15.75">
      <c r="A174" s="58" t="s">
        <v>210</v>
      </c>
      <c r="B174" s="3">
        <v>337</v>
      </c>
    </row>
    <row r="175" spans="1:2" ht="15.75">
      <c r="A175" s="58" t="s">
        <v>210</v>
      </c>
      <c r="B175" s="3">
        <v>619</v>
      </c>
    </row>
    <row r="176" spans="1:2" ht="15.75">
      <c r="A176" s="58" t="s">
        <v>211</v>
      </c>
      <c r="B176" s="3">
        <v>197</v>
      </c>
    </row>
    <row r="177" spans="1:2" ht="15.75">
      <c r="A177" s="58" t="s">
        <v>212</v>
      </c>
      <c r="B177" s="3">
        <v>197</v>
      </c>
    </row>
    <row r="178" spans="1:2" ht="15.75">
      <c r="A178" s="58" t="s">
        <v>212</v>
      </c>
      <c r="B178" s="3">
        <v>337</v>
      </c>
    </row>
    <row r="179" spans="1:2" ht="15.75">
      <c r="A179" s="58" t="s">
        <v>213</v>
      </c>
      <c r="B179" s="3">
        <v>197</v>
      </c>
    </row>
    <row r="180" spans="1:2" ht="15.75">
      <c r="A180" s="58" t="s">
        <v>213</v>
      </c>
      <c r="B180" s="3">
        <v>337</v>
      </c>
    </row>
    <row r="181" spans="1:2" ht="15.75">
      <c r="A181" s="58" t="s">
        <v>214</v>
      </c>
      <c r="B181" s="3">
        <v>150</v>
      </c>
    </row>
    <row r="182" spans="1:2" ht="15.75">
      <c r="A182" s="58" t="s">
        <v>214</v>
      </c>
      <c r="B182" s="3">
        <v>243</v>
      </c>
    </row>
    <row r="183" spans="1:2" ht="15.75">
      <c r="A183" s="58" t="s">
        <v>215</v>
      </c>
      <c r="B183" s="3">
        <v>197</v>
      </c>
    </row>
    <row r="184" spans="1:2" ht="15.75">
      <c r="A184" s="58" t="s">
        <v>216</v>
      </c>
      <c r="B184" s="3">
        <v>293</v>
      </c>
    </row>
    <row r="185" spans="1:2" ht="15.75">
      <c r="A185" s="58" t="s">
        <v>217</v>
      </c>
      <c r="B185" s="3">
        <v>243</v>
      </c>
    </row>
    <row r="186" spans="1:2" ht="15.75">
      <c r="A186" s="58" t="s">
        <v>218</v>
      </c>
      <c r="B186" s="3">
        <v>243</v>
      </c>
    </row>
    <row r="187" spans="1:2" ht="15.75">
      <c r="A187" s="58" t="s">
        <v>218</v>
      </c>
      <c r="B187" s="3">
        <v>431</v>
      </c>
    </row>
    <row r="188" spans="1:2" ht="15.75">
      <c r="A188" s="58" t="s">
        <v>219</v>
      </c>
      <c r="B188" s="3">
        <v>197</v>
      </c>
    </row>
    <row r="189" spans="1:2" ht="15.75">
      <c r="A189" s="58" t="s">
        <v>220</v>
      </c>
      <c r="B189" s="3">
        <v>341</v>
      </c>
    </row>
    <row r="190" spans="1:2" ht="15.75">
      <c r="A190" s="58" t="s">
        <v>221</v>
      </c>
      <c r="B190" s="3">
        <v>151</v>
      </c>
    </row>
    <row r="191" spans="1:2" ht="15.75">
      <c r="A191" s="58" t="s">
        <v>222</v>
      </c>
      <c r="B191" s="3">
        <v>337</v>
      </c>
    </row>
    <row r="192" spans="1:2" ht="15.75">
      <c r="A192" s="58" t="s">
        <v>223</v>
      </c>
      <c r="B192" s="3">
        <v>431</v>
      </c>
    </row>
    <row r="193" spans="1:2" ht="15.75">
      <c r="A193" s="58" t="s">
        <v>224</v>
      </c>
      <c r="B193" s="3">
        <v>197</v>
      </c>
    </row>
    <row r="194" spans="1:2" ht="15.75">
      <c r="A194" s="53"/>
      <c r="B194" s="72"/>
    </row>
    <row r="195" spans="1:2" ht="12.75">
      <c r="A195" s="65" t="s">
        <v>228</v>
      </c>
      <c r="B195" s="66"/>
    </row>
    <row r="196" spans="1:2" ht="15.75">
      <c r="A196" s="67" t="s">
        <v>229</v>
      </c>
      <c r="B196" s="3">
        <v>99</v>
      </c>
    </row>
    <row r="197" spans="1:2" ht="15.75">
      <c r="A197" s="67" t="s">
        <v>230</v>
      </c>
      <c r="B197" s="3">
        <v>111</v>
      </c>
    </row>
    <row r="198" spans="1:2" ht="15.75">
      <c r="A198" s="67" t="s">
        <v>231</v>
      </c>
      <c r="B198" s="3">
        <v>143</v>
      </c>
    </row>
    <row r="199" spans="1:2" ht="15.75">
      <c r="A199" s="67" t="s">
        <v>232</v>
      </c>
      <c r="B199" s="3">
        <v>111</v>
      </c>
    </row>
    <row r="200" spans="1:2" ht="15.75">
      <c r="A200" s="67" t="s">
        <v>233</v>
      </c>
      <c r="B200" s="3">
        <v>143</v>
      </c>
    </row>
    <row r="201" spans="1:2" ht="15.75">
      <c r="A201" s="67" t="s">
        <v>234</v>
      </c>
      <c r="B201" s="3">
        <v>211</v>
      </c>
    </row>
    <row r="202" spans="1:2" ht="15.75">
      <c r="A202" s="67" t="s">
        <v>235</v>
      </c>
      <c r="B202" s="3">
        <v>177</v>
      </c>
    </row>
    <row r="203" spans="1:2" ht="15.75">
      <c r="A203" s="67" t="s">
        <v>236</v>
      </c>
      <c r="B203" s="3">
        <v>143</v>
      </c>
    </row>
    <row r="204" spans="1:2" ht="15.75">
      <c r="A204" s="67" t="s">
        <v>237</v>
      </c>
      <c r="B204" s="3">
        <v>244</v>
      </c>
    </row>
    <row r="205" spans="1:2" ht="15.75">
      <c r="A205" s="67" t="s">
        <v>238</v>
      </c>
      <c r="B205" s="3">
        <v>232</v>
      </c>
    </row>
    <row r="206" spans="1:2" ht="15.75">
      <c r="A206" s="67" t="s">
        <v>239</v>
      </c>
      <c r="B206" s="3">
        <v>94</v>
      </c>
    </row>
    <row r="207" spans="1:2" ht="15.75">
      <c r="A207" s="67" t="s">
        <v>240</v>
      </c>
      <c r="B207" s="3">
        <v>178</v>
      </c>
    </row>
    <row r="208" spans="1:2" ht="15.75">
      <c r="A208" s="67" t="s">
        <v>241</v>
      </c>
      <c r="B208" s="3">
        <v>111</v>
      </c>
    </row>
    <row r="209" spans="1:2" ht="15.75">
      <c r="A209" s="67" t="s">
        <v>242</v>
      </c>
      <c r="B209" s="3">
        <v>111</v>
      </c>
    </row>
    <row r="210" spans="1:2" ht="15.75">
      <c r="A210" s="67" t="s">
        <v>243</v>
      </c>
      <c r="B210" s="3">
        <v>111</v>
      </c>
    </row>
    <row r="211" spans="1:2" ht="15.75">
      <c r="A211" s="67" t="s">
        <v>244</v>
      </c>
      <c r="B211" s="3">
        <v>225</v>
      </c>
    </row>
    <row r="212" spans="1:2" ht="15.75">
      <c r="A212" s="67" t="s">
        <v>245</v>
      </c>
      <c r="B212" s="3">
        <v>165</v>
      </c>
    </row>
    <row r="213" spans="1:2" ht="15.75">
      <c r="A213" s="67" t="s">
        <v>246</v>
      </c>
      <c r="B213" s="3">
        <v>111</v>
      </c>
    </row>
    <row r="214" spans="1:2" ht="15.75">
      <c r="A214" s="67" t="s">
        <v>247</v>
      </c>
      <c r="B214" s="3">
        <v>111</v>
      </c>
    </row>
    <row r="215" spans="1:2" ht="15.75">
      <c r="A215" s="67" t="s">
        <v>248</v>
      </c>
      <c r="B215" s="3">
        <v>117</v>
      </c>
    </row>
    <row r="216" spans="1:2" ht="15.75">
      <c r="A216" s="67" t="s">
        <v>249</v>
      </c>
      <c r="B216" s="3">
        <v>112</v>
      </c>
    </row>
    <row r="217" spans="1:2" ht="15.75">
      <c r="A217" s="67" t="s">
        <v>250</v>
      </c>
      <c r="B217" s="3">
        <v>111</v>
      </c>
    </row>
    <row r="218" spans="1:2" ht="15.75">
      <c r="A218" s="67" t="s">
        <v>441</v>
      </c>
      <c r="B218" s="72">
        <v>4047</v>
      </c>
    </row>
    <row r="219" spans="1:2" ht="24.75" customHeight="1">
      <c r="A219" s="53"/>
      <c r="B219" s="52" t="s">
        <v>326</v>
      </c>
    </row>
    <row r="220" spans="1:2" ht="32.25" thickBot="1">
      <c r="A220" s="92" t="s">
        <v>306</v>
      </c>
      <c r="B220" s="72" t="s">
        <v>327</v>
      </c>
    </row>
    <row r="221" spans="1:2" ht="15.75">
      <c r="A221" s="84" t="s">
        <v>328</v>
      </c>
      <c r="B221" s="148" t="s">
        <v>329</v>
      </c>
    </row>
    <row r="222" spans="1:2" ht="15.75">
      <c r="A222" s="85" t="s">
        <v>330</v>
      </c>
      <c r="B222" s="148"/>
    </row>
    <row r="223" spans="1:2" ht="15.75">
      <c r="A223" s="85" t="s">
        <v>331</v>
      </c>
      <c r="B223" s="148"/>
    </row>
    <row r="224" spans="1:2" ht="15.75">
      <c r="A224" s="85" t="s">
        <v>332</v>
      </c>
      <c r="B224" s="148"/>
    </row>
    <row r="225" spans="1:2" ht="16.5" thickBot="1">
      <c r="A225" s="93" t="s">
        <v>333</v>
      </c>
      <c r="B225" s="148"/>
    </row>
    <row r="226" spans="1:2" ht="16.5" thickBot="1">
      <c r="A226" s="93" t="s">
        <v>334</v>
      </c>
      <c r="B226" s="72" t="s">
        <v>335</v>
      </c>
    </row>
    <row r="227" spans="1:2" ht="15.75">
      <c r="A227" s="84" t="s">
        <v>336</v>
      </c>
      <c r="B227" s="148" t="s">
        <v>337</v>
      </c>
    </row>
    <row r="228" spans="1:2" ht="15.75">
      <c r="A228" s="85" t="s">
        <v>338</v>
      </c>
      <c r="B228" s="148"/>
    </row>
    <row r="229" spans="1:2" ht="16.5" thickBot="1">
      <c r="A229" s="93" t="s">
        <v>339</v>
      </c>
      <c r="B229" s="148"/>
    </row>
    <row r="230" spans="1:2" ht="15.75">
      <c r="A230" s="94" t="s">
        <v>340</v>
      </c>
      <c r="B230" s="72" t="s">
        <v>341</v>
      </c>
    </row>
    <row r="231" spans="1:2" ht="15.75">
      <c r="A231" s="53" t="s">
        <v>342</v>
      </c>
      <c r="B231" s="72" t="s">
        <v>343</v>
      </c>
    </row>
    <row r="232" spans="1:2" ht="15.75">
      <c r="A232" s="53" t="s">
        <v>344</v>
      </c>
      <c r="B232" s="72" t="s">
        <v>345</v>
      </c>
    </row>
    <row r="233" spans="1:2" ht="15.75">
      <c r="A233" s="53" t="s">
        <v>346</v>
      </c>
      <c r="B233" s="72" t="s">
        <v>347</v>
      </c>
    </row>
    <row r="234" spans="1:2" ht="15.75">
      <c r="A234" s="53" t="s">
        <v>348</v>
      </c>
      <c r="B234" s="72" t="s">
        <v>347</v>
      </c>
    </row>
    <row r="235" spans="1:2" ht="15.75">
      <c r="A235" s="53" t="s">
        <v>349</v>
      </c>
      <c r="B235" s="72" t="s">
        <v>350</v>
      </c>
    </row>
    <row r="236" spans="1:2" ht="15.75">
      <c r="A236" s="53" t="s">
        <v>351</v>
      </c>
      <c r="B236" s="72" t="s">
        <v>350</v>
      </c>
    </row>
    <row r="237" spans="1:2" ht="15.75">
      <c r="A237" s="53" t="s">
        <v>352</v>
      </c>
      <c r="B237" s="72" t="s">
        <v>350</v>
      </c>
    </row>
    <row r="238" spans="1:2" ht="15.75">
      <c r="A238" s="53" t="s">
        <v>353</v>
      </c>
      <c r="B238" s="72" t="s">
        <v>350</v>
      </c>
    </row>
    <row r="239" spans="1:2" ht="15.75">
      <c r="A239" s="53" t="s">
        <v>354</v>
      </c>
      <c r="B239" s="72" t="s">
        <v>350</v>
      </c>
    </row>
    <row r="240" spans="1:2" ht="15.75">
      <c r="A240" s="53" t="s">
        <v>355</v>
      </c>
      <c r="B240" s="72" t="s">
        <v>350</v>
      </c>
    </row>
    <row r="241" spans="1:2" ht="15.75">
      <c r="A241" s="53" t="s">
        <v>356</v>
      </c>
      <c r="B241" s="72" t="s">
        <v>357</v>
      </c>
    </row>
    <row r="242" spans="1:2" ht="15.75">
      <c r="A242" s="53" t="s">
        <v>358</v>
      </c>
      <c r="B242" s="72" t="s">
        <v>357</v>
      </c>
    </row>
    <row r="243" spans="1:2" ht="15.75">
      <c r="A243" s="53" t="s">
        <v>359</v>
      </c>
      <c r="B243" s="72" t="s">
        <v>357</v>
      </c>
    </row>
    <row r="244" spans="1:2" ht="15.75">
      <c r="A244" s="53" t="s">
        <v>360</v>
      </c>
      <c r="B244" s="72" t="s">
        <v>357</v>
      </c>
    </row>
    <row r="245" spans="1:2" ht="15.75">
      <c r="A245" s="53" t="s">
        <v>361</v>
      </c>
      <c r="B245" s="72" t="s">
        <v>357</v>
      </c>
    </row>
    <row r="246" spans="1:2" ht="15.75">
      <c r="A246" s="53" t="s">
        <v>362</v>
      </c>
      <c r="B246" s="72" t="s">
        <v>363</v>
      </c>
    </row>
    <row r="247" spans="1:2" ht="15.75">
      <c r="A247" s="53" t="s">
        <v>364</v>
      </c>
      <c r="B247" s="72" t="s">
        <v>363</v>
      </c>
    </row>
    <row r="248" spans="1:2" ht="15.75">
      <c r="A248" s="53" t="s">
        <v>365</v>
      </c>
      <c r="B248" s="72" t="s">
        <v>366</v>
      </c>
    </row>
    <row r="249" spans="1:2" ht="15.75">
      <c r="A249" s="53" t="s">
        <v>367</v>
      </c>
      <c r="B249" s="72"/>
    </row>
    <row r="250" spans="1:2" ht="15.75">
      <c r="A250" s="53" t="s">
        <v>368</v>
      </c>
      <c r="B250" s="72" t="s">
        <v>369</v>
      </c>
    </row>
    <row r="251" spans="1:2" ht="15.75">
      <c r="A251" s="53" t="s">
        <v>370</v>
      </c>
      <c r="B251" s="72" t="s">
        <v>371</v>
      </c>
    </row>
    <row r="252" spans="1:2" ht="15.75">
      <c r="A252" s="53" t="s">
        <v>372</v>
      </c>
      <c r="B252" s="72" t="s">
        <v>373</v>
      </c>
    </row>
    <row r="253" spans="1:2" ht="15.75">
      <c r="A253" s="53" t="s">
        <v>374</v>
      </c>
      <c r="B253" s="72" t="s">
        <v>375</v>
      </c>
    </row>
    <row r="254" spans="1:2" ht="15.75">
      <c r="A254" s="142" t="s">
        <v>376</v>
      </c>
      <c r="B254" s="72"/>
    </row>
    <row r="255" spans="1:2" ht="15.75">
      <c r="A255" s="142"/>
      <c r="B255" s="72">
        <v>42</v>
      </c>
    </row>
    <row r="256" spans="1:2" ht="15.75">
      <c r="A256" s="53" t="s">
        <v>377</v>
      </c>
      <c r="B256" s="72" t="s">
        <v>378</v>
      </c>
    </row>
    <row r="257" spans="1:2" ht="15.75">
      <c r="A257" s="53" t="s">
        <v>379</v>
      </c>
      <c r="B257" s="72" t="s">
        <v>380</v>
      </c>
    </row>
    <row r="258" spans="1:2" ht="15.75">
      <c r="A258" s="64"/>
      <c r="B258" s="95"/>
    </row>
    <row r="259" spans="1:2" ht="15.75">
      <c r="A259" s="96" t="s">
        <v>381</v>
      </c>
      <c r="B259" s="97"/>
    </row>
    <row r="260" spans="1:2" ht="15.75">
      <c r="A260" s="98" t="s">
        <v>382</v>
      </c>
      <c r="B260" s="72">
        <f>225*1.52</f>
        <v>342</v>
      </c>
    </row>
    <row r="261" spans="1:2" ht="15.75">
      <c r="A261" s="99" t="s">
        <v>383</v>
      </c>
      <c r="B261" s="3">
        <f>354*1.52</f>
        <v>538.08</v>
      </c>
    </row>
    <row r="262" spans="1:2" ht="15.75">
      <c r="A262" s="99" t="s">
        <v>384</v>
      </c>
      <c r="B262" s="3">
        <f>263*1.52</f>
        <v>399.76</v>
      </c>
    </row>
    <row r="263" spans="1:2" ht="15.75">
      <c r="A263" s="99" t="s">
        <v>385</v>
      </c>
      <c r="B263" s="3">
        <f>522*1.52</f>
        <v>793.44</v>
      </c>
    </row>
    <row r="264" spans="1:2" ht="15.75">
      <c r="A264" s="99" t="s">
        <v>386</v>
      </c>
      <c r="B264" s="3" t="s">
        <v>387</v>
      </c>
    </row>
    <row r="265" spans="1:2" ht="15.75">
      <c r="A265" s="99" t="s">
        <v>388</v>
      </c>
      <c r="B265" s="3">
        <f>55*1.52</f>
        <v>83.6</v>
      </c>
    </row>
    <row r="266" spans="1:2" ht="15.75">
      <c r="A266" s="99" t="s">
        <v>389</v>
      </c>
      <c r="B266" s="3">
        <f>165*1.52</f>
        <v>250.8</v>
      </c>
    </row>
    <row r="267" spans="1:2" ht="15.75">
      <c r="A267" s="99" t="s">
        <v>390</v>
      </c>
      <c r="B267" s="3">
        <f>228*1.52</f>
        <v>346.56</v>
      </c>
    </row>
    <row r="268" spans="1:2" ht="15.75">
      <c r="A268" s="99" t="s">
        <v>391</v>
      </c>
      <c r="B268" s="3">
        <f>108*1.52</f>
        <v>164.16</v>
      </c>
    </row>
    <row r="269" spans="1:2" ht="15.75">
      <c r="A269" s="96" t="s">
        <v>392</v>
      </c>
      <c r="B269" s="72"/>
    </row>
    <row r="270" spans="1:2" ht="15.75">
      <c r="A270" s="99" t="s">
        <v>393</v>
      </c>
      <c r="B270" s="3">
        <f>296*1.52</f>
        <v>449.92</v>
      </c>
    </row>
    <row r="271" spans="1:2" ht="15.75">
      <c r="A271" s="145" t="s">
        <v>394</v>
      </c>
      <c r="B271" s="3"/>
    </row>
    <row r="272" spans="1:2" ht="15.75">
      <c r="A272" s="145"/>
      <c r="B272" s="3">
        <f>179*1.52</f>
        <v>272.08</v>
      </c>
    </row>
    <row r="273" spans="1:2" ht="15.75">
      <c r="A273" s="99" t="s">
        <v>395</v>
      </c>
      <c r="B273" s="3">
        <f>279*1.52</f>
        <v>424.08</v>
      </c>
    </row>
    <row r="274" spans="1:2" ht="15.75">
      <c r="A274" s="99" t="s">
        <v>396</v>
      </c>
      <c r="B274" s="3">
        <f>56*1.52</f>
        <v>85.12</v>
      </c>
    </row>
    <row r="275" spans="1:2" ht="15.75">
      <c r="A275" s="99" t="s">
        <v>397</v>
      </c>
      <c r="B275" s="3">
        <f>72*1.52</f>
        <v>109.44</v>
      </c>
    </row>
    <row r="276" spans="1:2" ht="31.5">
      <c r="A276" s="99" t="s">
        <v>398</v>
      </c>
      <c r="B276" s="100"/>
    </row>
    <row r="277" spans="1:2" ht="15.75">
      <c r="A277" s="99" t="s">
        <v>399</v>
      </c>
      <c r="B277" s="3">
        <f>44*1.52</f>
        <v>66.88</v>
      </c>
    </row>
    <row r="278" spans="1:2" ht="15.75">
      <c r="A278" s="53" t="s">
        <v>400</v>
      </c>
      <c r="B278" s="3">
        <f>444*1.52</f>
        <v>674.88</v>
      </c>
    </row>
    <row r="279" spans="1:2" ht="15.75">
      <c r="A279" s="53"/>
      <c r="B279" s="3"/>
    </row>
    <row r="280" spans="1:2" ht="15.75">
      <c r="A280" s="99" t="s">
        <v>401</v>
      </c>
      <c r="B280" s="3">
        <f>162*1.52</f>
        <v>246.24</v>
      </c>
    </row>
    <row r="281" spans="1:2" ht="15.75">
      <c r="A281" s="99" t="s">
        <v>402</v>
      </c>
      <c r="B281" s="3">
        <f>15*1.52</f>
        <v>22.8</v>
      </c>
    </row>
    <row r="282" spans="1:2" ht="37.5" customHeight="1">
      <c r="A282" s="96" t="s">
        <v>403</v>
      </c>
      <c r="B282" s="3"/>
    </row>
    <row r="283" spans="1:2" ht="15.75">
      <c r="A283" s="145" t="s">
        <v>404</v>
      </c>
      <c r="B283" s="3"/>
    </row>
    <row r="284" spans="1:2" ht="15.75">
      <c r="A284" s="145"/>
      <c r="B284" s="3">
        <f>327*1.52</f>
        <v>497.04</v>
      </c>
    </row>
    <row r="285" spans="1:2" ht="15.75">
      <c r="A285" s="145" t="s">
        <v>405</v>
      </c>
      <c r="B285" s="3"/>
    </row>
    <row r="286" spans="1:2" ht="15.75">
      <c r="A286" s="145"/>
      <c r="B286" s="3">
        <f>306*1.52</f>
        <v>465.12</v>
      </c>
    </row>
    <row r="287" spans="1:2" ht="15.75">
      <c r="A287" s="99" t="s">
        <v>406</v>
      </c>
      <c r="B287" s="3">
        <f>306*1.52</f>
        <v>465.12</v>
      </c>
    </row>
    <row r="288" spans="1:2" ht="15.75">
      <c r="A288" s="98"/>
      <c r="B288" s="101"/>
    </row>
    <row r="289" spans="1:2" ht="16.5" customHeight="1">
      <c r="A289" s="96" t="s">
        <v>407</v>
      </c>
      <c r="B289" s="97"/>
    </row>
    <row r="290" spans="1:2" ht="19.5" customHeight="1">
      <c r="A290" s="99" t="s">
        <v>408</v>
      </c>
      <c r="B290" s="3">
        <f>78*1.52</f>
        <v>118.56</v>
      </c>
    </row>
    <row r="291" spans="1:2" ht="15.75">
      <c r="A291" s="145" t="s">
        <v>409</v>
      </c>
      <c r="B291" s="3"/>
    </row>
    <row r="292" spans="1:2" ht="15.75">
      <c r="A292" s="145"/>
      <c r="B292" s="3">
        <f>90*1.52</f>
        <v>136.8</v>
      </c>
    </row>
    <row r="293" spans="1:2" ht="15.75">
      <c r="A293" s="99" t="s">
        <v>410</v>
      </c>
      <c r="B293" s="3">
        <f>41*1.52</f>
        <v>62.32</v>
      </c>
    </row>
    <row r="294" spans="1:2" ht="15.75">
      <c r="A294" s="99" t="s">
        <v>411</v>
      </c>
      <c r="B294" s="3">
        <f>30*1.52</f>
        <v>45.6</v>
      </c>
    </row>
    <row r="295" spans="1:2" ht="15.75">
      <c r="A295" s="99" t="s">
        <v>412</v>
      </c>
      <c r="B295" s="3">
        <f>70*1.52</f>
        <v>106.4</v>
      </c>
    </row>
    <row r="296" spans="1:2" ht="15.75">
      <c r="A296" s="99" t="s">
        <v>413</v>
      </c>
      <c r="B296" s="3">
        <f>180*1.52</f>
        <v>273.6</v>
      </c>
    </row>
    <row r="297" spans="1:2" ht="15.75">
      <c r="A297" s="99" t="s">
        <v>414</v>
      </c>
      <c r="B297" s="72"/>
    </row>
    <row r="298" spans="1:2" ht="15.75">
      <c r="A298" s="53" t="s">
        <v>415</v>
      </c>
      <c r="B298" s="3">
        <f>236*1.52</f>
        <v>358.72</v>
      </c>
    </row>
    <row r="299" spans="1:2" ht="15.75">
      <c r="A299" s="99" t="s">
        <v>416</v>
      </c>
      <c r="B299" s="3">
        <f>50*1.52</f>
        <v>76</v>
      </c>
    </row>
    <row r="300" spans="1:2" ht="15.75">
      <c r="A300" s="99" t="s">
        <v>417</v>
      </c>
      <c r="B300" s="3">
        <f>70*1.52</f>
        <v>106.4</v>
      </c>
    </row>
    <row r="301" spans="1:2" ht="15.75">
      <c r="A301" s="145" t="s">
        <v>418</v>
      </c>
      <c r="B301" s="3"/>
    </row>
    <row r="302" spans="1:2" ht="15.75">
      <c r="A302" s="145"/>
      <c r="B302" s="3">
        <f>203*1.52</f>
        <v>308.56</v>
      </c>
    </row>
    <row r="303" spans="1:2" ht="15.75">
      <c r="A303" s="99" t="s">
        <v>419</v>
      </c>
      <c r="B303" s="3">
        <f>135*1.52</f>
        <v>205.2</v>
      </c>
    </row>
    <row r="304" spans="1:2" ht="15.75">
      <c r="A304" s="99" t="s">
        <v>420</v>
      </c>
      <c r="B304" s="3">
        <f>136*1.52</f>
        <v>206.72</v>
      </c>
    </row>
    <row r="305" spans="1:2" ht="15.75">
      <c r="A305" s="99" t="s">
        <v>421</v>
      </c>
      <c r="B305" s="3">
        <f>248*1.52</f>
        <v>376.96</v>
      </c>
    </row>
    <row r="306" spans="1:2" ht="15.75">
      <c r="A306" s="99" t="s">
        <v>422</v>
      </c>
      <c r="B306" s="3">
        <f>222*1.52</f>
        <v>337.44</v>
      </c>
    </row>
    <row r="307" spans="1:2" ht="15.75">
      <c r="A307" s="99" t="s">
        <v>423</v>
      </c>
      <c r="B307" s="3">
        <f>89*1.52</f>
        <v>135.28</v>
      </c>
    </row>
    <row r="308" spans="1:2" ht="15.75">
      <c r="A308" s="99" t="s">
        <v>424</v>
      </c>
      <c r="B308" s="3">
        <f>100*1.52</f>
        <v>152</v>
      </c>
    </row>
    <row r="309" spans="1:2" ht="15.75">
      <c r="A309" s="64" t="s">
        <v>425</v>
      </c>
      <c r="B309" s="95"/>
    </row>
    <row r="310" spans="1:2" ht="15.75">
      <c r="A310" s="53" t="s">
        <v>426</v>
      </c>
      <c r="B310" s="3">
        <f>151*1.52</f>
        <v>229.52</v>
      </c>
    </row>
    <row r="311" spans="1:2" ht="15.75">
      <c r="A311" s="53" t="s">
        <v>427</v>
      </c>
      <c r="B311" s="3">
        <f>25*1.52</f>
        <v>38</v>
      </c>
    </row>
    <row r="312" spans="1:2" ht="15.75">
      <c r="A312" s="142" t="s">
        <v>428</v>
      </c>
      <c r="B312" s="3"/>
    </row>
    <row r="313" spans="1:2" ht="15.75">
      <c r="A313" s="142"/>
      <c r="B313" s="3">
        <f>73*1.52</f>
        <v>110.96000000000001</v>
      </c>
    </row>
    <row r="314" spans="1:2" ht="15.75">
      <c r="A314" s="53" t="s">
        <v>429</v>
      </c>
      <c r="B314" s="3">
        <f>73*1.52</f>
        <v>110.96000000000001</v>
      </c>
    </row>
    <row r="315" spans="1:2" ht="15.75">
      <c r="A315" s="143" t="s">
        <v>430</v>
      </c>
      <c r="B315" s="144"/>
    </row>
    <row r="316" spans="1:2" ht="15.75">
      <c r="A316" s="1" t="s">
        <v>431</v>
      </c>
      <c r="B316" s="3">
        <f>99*1.52</f>
        <v>150.48</v>
      </c>
    </row>
    <row r="317" spans="1:2" ht="15.75">
      <c r="A317" s="1" t="s">
        <v>432</v>
      </c>
      <c r="B317" s="3">
        <f>109*1.52</f>
        <v>165.68</v>
      </c>
    </row>
    <row r="318" spans="1:2" ht="15.75">
      <c r="A318" s="1" t="s">
        <v>433</v>
      </c>
      <c r="B318" s="3">
        <f>92*1.52</f>
        <v>139.84</v>
      </c>
    </row>
    <row r="319" spans="1:2" ht="15.75">
      <c r="A319" s="146" t="s">
        <v>434</v>
      </c>
      <c r="B319" s="147"/>
    </row>
    <row r="320" spans="1:2" ht="15.75">
      <c r="A320" s="53" t="s">
        <v>435</v>
      </c>
      <c r="B320" s="3">
        <f>12*1.52</f>
        <v>18.240000000000002</v>
      </c>
    </row>
    <row r="321" spans="1:2" ht="15.75">
      <c r="A321" s="53" t="s">
        <v>436</v>
      </c>
      <c r="B321" s="3">
        <f>5*1.52</f>
        <v>7.6</v>
      </c>
    </row>
    <row r="322" spans="1:2" ht="15.75">
      <c r="A322" s="53" t="s">
        <v>437</v>
      </c>
      <c r="B322" s="3">
        <f>63*1.52</f>
        <v>95.76</v>
      </c>
    </row>
    <row r="323" spans="1:2" ht="15.75">
      <c r="A323" s="142" t="s">
        <v>438</v>
      </c>
      <c r="B323" s="3"/>
    </row>
    <row r="324" spans="1:2" ht="15.75">
      <c r="A324" s="142"/>
      <c r="B324" s="3">
        <f>63*1.52</f>
        <v>95.76</v>
      </c>
    </row>
    <row r="325" spans="1:2" ht="24.75" customHeight="1" thickBot="1">
      <c r="A325" s="48"/>
      <c r="B325" s="1"/>
    </row>
    <row r="326" spans="1:2" ht="18.75">
      <c r="A326" s="102"/>
      <c r="B326" s="90"/>
    </row>
    <row r="327" spans="1:2" ht="15.75">
      <c r="A327" s="53"/>
      <c r="B327" s="103"/>
    </row>
    <row r="328" spans="1:2" ht="12.75">
      <c r="A328" s="47"/>
      <c r="B328" s="47"/>
    </row>
    <row r="329" spans="1:2" ht="12.75">
      <c r="A329" s="47"/>
      <c r="B329" s="47"/>
    </row>
    <row r="330" spans="1:2" ht="12.75">
      <c r="A330" s="47"/>
      <c r="B330" s="47"/>
    </row>
    <row r="331" spans="1:2" ht="12.75">
      <c r="A331" s="47"/>
      <c r="B331" s="47"/>
    </row>
    <row r="332" spans="1:2" ht="12.75">
      <c r="A332" s="47"/>
      <c r="B332" s="47"/>
    </row>
    <row r="333" spans="1:2" ht="12.75">
      <c r="A333" s="47"/>
      <c r="B333" s="47"/>
    </row>
  </sheetData>
  <sheetProtection/>
  <mergeCells count="16">
    <mergeCell ref="A319:B319"/>
    <mergeCell ref="A323:A324"/>
    <mergeCell ref="A49:A50"/>
    <mergeCell ref="B49:B50"/>
    <mergeCell ref="B221:B225"/>
    <mergeCell ref="B227:B229"/>
    <mergeCell ref="A254:A255"/>
    <mergeCell ref="A271:A272"/>
    <mergeCell ref="A51:A52"/>
    <mergeCell ref="B51:B52"/>
    <mergeCell ref="A312:A313"/>
    <mergeCell ref="A315:B315"/>
    <mergeCell ref="A283:A284"/>
    <mergeCell ref="A285:A286"/>
    <mergeCell ref="A291:A292"/>
    <mergeCell ref="A301:A30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3.00390625" style="0" customWidth="1"/>
    <col min="2" max="2" width="15.8515625" style="0" customWidth="1"/>
    <col min="3" max="6" width="13.57421875" style="0" customWidth="1"/>
    <col min="7" max="7" width="14.28125" style="0" customWidth="1"/>
    <col min="8" max="8" width="13.140625" style="0" customWidth="1"/>
  </cols>
  <sheetData>
    <row r="1" spans="1:3" ht="15">
      <c r="A1" s="19" t="s">
        <v>65</v>
      </c>
      <c r="B1" s="20"/>
      <c r="C1" s="21" t="s">
        <v>0</v>
      </c>
    </row>
    <row r="2" spans="1:3" ht="15">
      <c r="A2" s="19"/>
      <c r="B2" s="20"/>
      <c r="C2" s="21" t="s">
        <v>1</v>
      </c>
    </row>
    <row r="3" spans="1:3" ht="15">
      <c r="A3" s="19"/>
      <c r="B3" s="20"/>
      <c r="C3" s="21" t="s">
        <v>2</v>
      </c>
    </row>
    <row r="4" spans="1:3" ht="15">
      <c r="A4" s="19"/>
      <c r="B4" s="20"/>
      <c r="C4" s="21" t="s">
        <v>3</v>
      </c>
    </row>
    <row r="5" spans="1:3" ht="15">
      <c r="A5" s="19"/>
      <c r="B5" s="20"/>
      <c r="C5" s="21" t="s">
        <v>444</v>
      </c>
    </row>
    <row r="6" ht="21">
      <c r="A6" s="105" t="s">
        <v>445</v>
      </c>
    </row>
    <row r="7" spans="1:2" ht="15.75">
      <c r="A7" s="106" t="s">
        <v>446</v>
      </c>
      <c r="B7" s="26" t="s">
        <v>447</v>
      </c>
    </row>
    <row r="8" spans="1:4" s="109" customFormat="1" ht="15.75">
      <c r="A8" s="149" t="s">
        <v>448</v>
      </c>
      <c r="B8" s="150"/>
      <c r="C8" s="107"/>
      <c r="D8" s="108"/>
    </row>
    <row r="9" spans="1:2" ht="15">
      <c r="A9" s="110" t="s">
        <v>449</v>
      </c>
      <c r="B9" s="27"/>
    </row>
    <row r="10" spans="1:2" ht="12.75">
      <c r="A10" s="27" t="s">
        <v>450</v>
      </c>
      <c r="B10" s="29">
        <v>12.86</v>
      </c>
    </row>
    <row r="11" spans="1:2" ht="12.75">
      <c r="A11" s="27" t="s">
        <v>451</v>
      </c>
      <c r="B11" s="29">
        <v>25.71</v>
      </c>
    </row>
    <row r="12" spans="1:2" ht="12.75">
      <c r="A12" s="27" t="s">
        <v>452</v>
      </c>
      <c r="B12" s="29">
        <v>25.71</v>
      </c>
    </row>
    <row r="13" spans="1:2" ht="12.75">
      <c r="A13" s="111" t="s">
        <v>453</v>
      </c>
      <c r="B13" s="29">
        <v>38.57</v>
      </c>
    </row>
    <row r="14" spans="1:2" ht="36.75" customHeight="1">
      <c r="A14" s="111" t="s">
        <v>454</v>
      </c>
      <c r="B14" s="29">
        <v>64.29</v>
      </c>
    </row>
    <row r="15" spans="1:2" ht="20.25" customHeight="1">
      <c r="A15" s="112" t="s">
        <v>455</v>
      </c>
      <c r="B15" s="113"/>
    </row>
    <row r="16" spans="1:2" ht="28.5" customHeight="1">
      <c r="A16" s="27" t="s">
        <v>450</v>
      </c>
      <c r="B16" s="29">
        <v>14.64</v>
      </c>
    </row>
    <row r="17" spans="1:2" ht="16.5" customHeight="1">
      <c r="A17" s="27" t="s">
        <v>451</v>
      </c>
      <c r="B17" s="29">
        <v>29.29</v>
      </c>
    </row>
    <row r="18" spans="1:2" ht="12.75">
      <c r="A18" s="27" t="s">
        <v>452</v>
      </c>
      <c r="B18" s="29">
        <v>29.29</v>
      </c>
    </row>
    <row r="19" spans="1:2" ht="12.75">
      <c r="A19" s="111" t="s">
        <v>453</v>
      </c>
      <c r="B19" s="29">
        <v>43.93</v>
      </c>
    </row>
    <row r="20" spans="1:2" ht="12.75">
      <c r="A20" s="111" t="s">
        <v>454</v>
      </c>
      <c r="B20" s="29">
        <v>73.21</v>
      </c>
    </row>
    <row r="21" spans="1:2" ht="15">
      <c r="A21" s="114" t="s">
        <v>456</v>
      </c>
      <c r="B21" s="115"/>
    </row>
    <row r="22" spans="1:2" ht="12.75">
      <c r="A22" s="27" t="s">
        <v>450</v>
      </c>
      <c r="B22" s="29">
        <v>65.33</v>
      </c>
    </row>
    <row r="23" spans="1:2" ht="12.75">
      <c r="A23" s="27" t="s">
        <v>451</v>
      </c>
      <c r="B23" s="29">
        <v>130.67</v>
      </c>
    </row>
    <row r="24" spans="1:2" ht="12.75">
      <c r="A24" s="27" t="s">
        <v>452</v>
      </c>
      <c r="B24" s="29">
        <v>130.67</v>
      </c>
    </row>
    <row r="25" spans="1:2" ht="12.75">
      <c r="A25" s="111" t="s">
        <v>453</v>
      </c>
      <c r="B25" s="29">
        <v>196</v>
      </c>
    </row>
    <row r="26" spans="1:2" ht="12.75">
      <c r="A26" s="111" t="s">
        <v>454</v>
      </c>
      <c r="B26" s="29">
        <v>326.67</v>
      </c>
    </row>
    <row r="27" spans="1:2" ht="15">
      <c r="A27" s="116" t="s">
        <v>457</v>
      </c>
      <c r="B27" s="29"/>
    </row>
    <row r="28" spans="1:2" ht="12.75">
      <c r="A28" s="27" t="s">
        <v>451</v>
      </c>
      <c r="B28" s="29">
        <v>9.58</v>
      </c>
    </row>
    <row r="29" spans="1:4" ht="15.75">
      <c r="A29" s="117" t="s">
        <v>458</v>
      </c>
      <c r="B29" s="118"/>
      <c r="C29" s="119"/>
      <c r="D29" s="119"/>
    </row>
    <row r="30" spans="1:2" ht="15">
      <c r="A30" s="110" t="s">
        <v>459</v>
      </c>
      <c r="B30" s="28"/>
    </row>
    <row r="31" spans="1:2" ht="12.75">
      <c r="A31" s="27" t="s">
        <v>450</v>
      </c>
      <c r="B31" s="29">
        <v>66.67</v>
      </c>
    </row>
    <row r="32" spans="1:2" ht="12.75">
      <c r="A32" s="27" t="s">
        <v>451</v>
      </c>
      <c r="B32" s="29">
        <v>133.33</v>
      </c>
    </row>
    <row r="33" spans="1:2" ht="12.75">
      <c r="A33" s="27" t="s">
        <v>460</v>
      </c>
      <c r="B33" s="29">
        <v>133.33</v>
      </c>
    </row>
    <row r="34" spans="1:2" ht="12.75">
      <c r="A34" s="111" t="s">
        <v>453</v>
      </c>
      <c r="B34" s="29">
        <v>200</v>
      </c>
    </row>
    <row r="35" spans="1:2" ht="12.75">
      <c r="A35" s="111" t="s">
        <v>454</v>
      </c>
      <c r="B35" s="29">
        <v>333.33</v>
      </c>
    </row>
    <row r="36" spans="1:2" ht="30">
      <c r="A36" s="116" t="s">
        <v>461</v>
      </c>
      <c r="B36" s="29"/>
    </row>
    <row r="37" spans="1:2" ht="12.75">
      <c r="A37" s="27" t="s">
        <v>450</v>
      </c>
      <c r="B37" s="29">
        <v>80.3</v>
      </c>
    </row>
    <row r="38" spans="1:2" ht="12.75">
      <c r="A38" s="111"/>
      <c r="B38" s="120"/>
    </row>
    <row r="39" spans="1:2" ht="15.75">
      <c r="A39" s="117" t="s">
        <v>462</v>
      </c>
      <c r="B39" s="118"/>
    </row>
    <row r="40" spans="1:2" ht="15">
      <c r="A40" s="110" t="s">
        <v>463</v>
      </c>
      <c r="B40" s="28"/>
    </row>
    <row r="41" spans="1:2" ht="12.75">
      <c r="A41" s="27" t="s">
        <v>464</v>
      </c>
      <c r="B41" s="29">
        <v>23.33</v>
      </c>
    </row>
    <row r="42" spans="1:2" ht="15">
      <c r="A42" s="121" t="s">
        <v>465</v>
      </c>
      <c r="B42" s="122"/>
    </row>
    <row r="43" spans="1:2" ht="12.75">
      <c r="A43" s="27" t="s">
        <v>464</v>
      </c>
      <c r="B43" s="29">
        <v>78.64</v>
      </c>
    </row>
    <row r="44" spans="1:2" ht="15">
      <c r="A44" s="123" t="s">
        <v>466</v>
      </c>
      <c r="B44" s="122"/>
    </row>
    <row r="45" spans="1:2" ht="12.75">
      <c r="A45" s="27" t="s">
        <v>467</v>
      </c>
      <c r="B45" s="29">
        <v>78.64</v>
      </c>
    </row>
    <row r="46" spans="1:2" ht="12.75">
      <c r="A46" s="28"/>
      <c r="B46" s="28"/>
    </row>
    <row r="47" spans="1:2" ht="12.75">
      <c r="A47" s="28" t="s">
        <v>468</v>
      </c>
      <c r="B47" s="28">
        <v>7</v>
      </c>
    </row>
    <row r="48" spans="1:2" ht="12.75">
      <c r="A48" s="28"/>
      <c r="B48" s="28"/>
    </row>
    <row r="51" spans="1:6" ht="15">
      <c r="A51" s="124"/>
      <c r="B51" s="125"/>
      <c r="C51" s="125"/>
      <c r="D51" s="125"/>
      <c r="E51" s="47"/>
      <c r="F51" s="47"/>
    </row>
    <row r="52" spans="1:6" ht="14.25">
      <c r="A52" s="126"/>
      <c r="B52" s="125"/>
      <c r="C52" s="125"/>
      <c r="D52" s="125"/>
      <c r="E52" s="47"/>
      <c r="F52" s="47"/>
    </row>
    <row r="53" spans="1:6" ht="14.25">
      <c r="A53" s="126"/>
      <c r="B53" s="125"/>
      <c r="C53" s="125"/>
      <c r="D53" s="125"/>
      <c r="E53" s="47"/>
      <c r="F53" s="47"/>
    </row>
    <row r="54" spans="1:6" ht="14.25">
      <c r="A54" s="126"/>
      <c r="B54" s="125"/>
      <c r="C54" s="125"/>
      <c r="D54" s="125"/>
      <c r="E54" s="47"/>
      <c r="F54" s="47"/>
    </row>
    <row r="55" spans="1:6" ht="14.25">
      <c r="A55" s="127"/>
      <c r="B55" s="47"/>
      <c r="C55" s="47"/>
      <c r="D55" s="47"/>
      <c r="E55" s="47"/>
      <c r="F55" s="47"/>
    </row>
    <row r="56" spans="1:6" ht="14.25">
      <c r="A56" s="127"/>
      <c r="B56" s="47"/>
      <c r="C56" s="47"/>
      <c r="D56" s="47"/>
      <c r="E56" s="47"/>
      <c r="F56" s="47"/>
    </row>
    <row r="57" spans="1:6" ht="14.25">
      <c r="A57" s="127"/>
      <c r="B57" s="47"/>
      <c r="C57" s="47"/>
      <c r="D57" s="47"/>
      <c r="E57" s="47"/>
      <c r="F57" s="47"/>
    </row>
    <row r="58" spans="1:6" ht="12.75">
      <c r="A58" s="128"/>
      <c r="B58" s="128"/>
      <c r="C58" s="129"/>
      <c r="D58" s="129"/>
      <c r="E58" s="47"/>
      <c r="F58" s="47"/>
    </row>
    <row r="59" spans="1:6" ht="12.75">
      <c r="A59" s="130"/>
      <c r="B59" s="47"/>
      <c r="C59" s="47"/>
      <c r="D59" s="47"/>
      <c r="E59" s="47"/>
      <c r="F59" s="47"/>
    </row>
    <row r="60" spans="1:6" ht="12.75">
      <c r="A60" s="129"/>
      <c r="B60" s="47"/>
      <c r="C60" s="47"/>
      <c r="D60" s="131"/>
      <c r="E60" s="47"/>
      <c r="F60" s="47"/>
    </row>
    <row r="61" spans="1:6" ht="12.75">
      <c r="A61" s="129"/>
      <c r="B61" s="47"/>
      <c r="C61" s="47"/>
      <c r="D61" s="132"/>
      <c r="E61" s="47"/>
      <c r="F61" s="47"/>
    </row>
    <row r="62" spans="1:6" ht="12.75">
      <c r="A62" s="129"/>
      <c r="B62" s="47"/>
      <c r="C62" s="47"/>
      <c r="D62" s="132"/>
      <c r="E62" s="47"/>
      <c r="F62" s="47"/>
    </row>
    <row r="63" spans="1:6" ht="12.75">
      <c r="A63" s="129"/>
      <c r="B63" s="47"/>
      <c r="C63" s="47"/>
      <c r="D63" s="132"/>
      <c r="E63" s="47"/>
      <c r="F63" s="47"/>
    </row>
    <row r="64" spans="1:6" ht="12.75">
      <c r="A64" s="129"/>
      <c r="B64" s="47"/>
      <c r="C64" s="47"/>
      <c r="D64" s="132"/>
      <c r="E64" s="47"/>
      <c r="F64" s="47"/>
    </row>
    <row r="65" spans="1:6" ht="12.75">
      <c r="A65" s="129"/>
      <c r="B65" s="47"/>
      <c r="C65" s="47"/>
      <c r="D65" s="132"/>
      <c r="E65" s="47"/>
      <c r="F65" s="47"/>
    </row>
    <row r="66" spans="1:6" ht="12.75">
      <c r="A66" s="129"/>
      <c r="B66" s="47"/>
      <c r="C66" s="47"/>
      <c r="D66" s="132"/>
      <c r="E66" s="47"/>
      <c r="F66" s="47"/>
    </row>
    <row r="67" spans="1:6" ht="12.75">
      <c r="A67" s="129"/>
      <c r="B67" s="47"/>
      <c r="C67" s="47"/>
      <c r="D67" s="132"/>
      <c r="E67" s="47"/>
      <c r="F67" s="47"/>
    </row>
    <row r="68" spans="1:6" ht="12.75">
      <c r="A68" s="133"/>
      <c r="B68" s="47"/>
      <c r="C68" s="47"/>
      <c r="D68" s="132"/>
      <c r="E68" s="47"/>
      <c r="F68" s="47"/>
    </row>
    <row r="69" spans="1:6" ht="12.75">
      <c r="A69" s="133"/>
      <c r="B69" s="47"/>
      <c r="C69" s="47"/>
      <c r="D69" s="132"/>
      <c r="E69" s="47"/>
      <c r="F69" s="47"/>
    </row>
    <row r="70" spans="1:6" ht="12.75">
      <c r="A70" s="133"/>
      <c r="B70" s="47"/>
      <c r="C70" s="47"/>
      <c r="D70" s="132"/>
      <c r="E70" s="47"/>
      <c r="F70" s="47"/>
    </row>
    <row r="71" spans="1:6" ht="12.75">
      <c r="A71" s="133"/>
      <c r="B71" s="134"/>
      <c r="C71" s="47"/>
      <c r="D71" s="132"/>
      <c r="E71" s="47"/>
      <c r="F71" s="47"/>
    </row>
    <row r="72" spans="1:6" ht="12.75">
      <c r="A72" s="133"/>
      <c r="B72" s="135"/>
      <c r="C72" s="47"/>
      <c r="D72" s="132"/>
      <c r="E72" s="47"/>
      <c r="F72" s="47"/>
    </row>
    <row r="73" spans="1:6" ht="12.75">
      <c r="A73" s="133"/>
      <c r="B73" s="47"/>
      <c r="C73" s="47"/>
      <c r="D73" s="132"/>
      <c r="E73" s="47"/>
      <c r="F73" s="47"/>
    </row>
    <row r="74" spans="1:6" ht="12.75">
      <c r="A74" s="133"/>
      <c r="B74" s="47"/>
      <c r="C74" s="47"/>
      <c r="D74" s="132"/>
      <c r="E74" s="47"/>
      <c r="F74" s="47"/>
    </row>
    <row r="75" spans="1:6" ht="12.75">
      <c r="A75" s="129"/>
      <c r="B75" s="47"/>
      <c r="C75" s="47"/>
      <c r="D75" s="131"/>
      <c r="E75" s="47"/>
      <c r="F75" s="47"/>
    </row>
    <row r="76" spans="1:6" ht="12.75">
      <c r="A76" s="130"/>
      <c r="B76" s="47"/>
      <c r="C76" s="47"/>
      <c r="D76" s="131"/>
      <c r="E76" s="47"/>
      <c r="F76" s="47"/>
    </row>
    <row r="77" spans="1:6" ht="12.75">
      <c r="A77" s="130"/>
      <c r="B77" s="47"/>
      <c r="C77" s="47"/>
      <c r="D77" s="131"/>
      <c r="E77" s="47"/>
      <c r="F77" s="47"/>
    </row>
    <row r="78" spans="1:6" ht="12.75">
      <c r="A78" s="129"/>
      <c r="B78" s="47"/>
      <c r="C78" s="47"/>
      <c r="D78" s="131"/>
      <c r="E78" s="47"/>
      <c r="F78" s="47"/>
    </row>
    <row r="79" spans="1:6" ht="12.75">
      <c r="A79" s="133"/>
      <c r="B79" s="47"/>
      <c r="C79" s="47"/>
      <c r="D79" s="132"/>
      <c r="E79" s="47"/>
      <c r="F79" s="47"/>
    </row>
    <row r="80" spans="1:6" ht="12.75">
      <c r="A80" s="129"/>
      <c r="B80" s="47"/>
      <c r="C80" s="47"/>
      <c r="D80" s="132"/>
      <c r="E80" s="47"/>
      <c r="F80" s="47"/>
    </row>
    <row r="81" spans="1:6" ht="12.75">
      <c r="A81" s="129"/>
      <c r="B81" s="47"/>
      <c r="C81" s="47"/>
      <c r="D81" s="132"/>
      <c r="E81" s="47"/>
      <c r="F81" s="47"/>
    </row>
    <row r="82" spans="1:6" ht="12.75">
      <c r="A82" s="129"/>
      <c r="B82" s="47"/>
      <c r="C82" s="47"/>
      <c r="D82" s="132"/>
      <c r="E82" s="47"/>
      <c r="F82" s="47"/>
    </row>
    <row r="83" spans="1:6" ht="12.75">
      <c r="A83" s="129"/>
      <c r="B83" s="47"/>
      <c r="C83" s="47"/>
      <c r="D83" s="132"/>
      <c r="E83" s="47"/>
      <c r="F83" s="47"/>
    </row>
    <row r="84" spans="1:6" ht="12.75">
      <c r="A84" s="129"/>
      <c r="B84" s="47"/>
      <c r="C84" s="47"/>
      <c r="D84" s="132"/>
      <c r="E84" s="47"/>
      <c r="F84" s="47"/>
    </row>
    <row r="85" spans="1:6" ht="12.75">
      <c r="A85" s="129"/>
      <c r="B85" s="47"/>
      <c r="C85" s="47"/>
      <c r="D85" s="132"/>
      <c r="E85" s="47"/>
      <c r="F85" s="47"/>
    </row>
    <row r="86" spans="1:6" ht="12.75">
      <c r="A86" s="129"/>
      <c r="B86" s="47"/>
      <c r="C86" s="47"/>
      <c r="D86" s="132"/>
      <c r="E86" s="47"/>
      <c r="F86" s="47"/>
    </row>
    <row r="87" spans="1:6" ht="12.75">
      <c r="A87" s="129"/>
      <c r="B87" s="47"/>
      <c r="C87" s="47"/>
      <c r="D87" s="131"/>
      <c r="E87" s="47"/>
      <c r="F87" s="47"/>
    </row>
    <row r="88" spans="1:6" ht="12.75">
      <c r="A88" s="130"/>
      <c r="B88" s="47"/>
      <c r="C88" s="47"/>
      <c r="D88" s="131"/>
      <c r="E88" s="47"/>
      <c r="F88" s="47"/>
    </row>
    <row r="89" spans="1:6" ht="12.75">
      <c r="A89" s="129"/>
      <c r="B89" s="47"/>
      <c r="C89" s="47"/>
      <c r="D89" s="131"/>
      <c r="E89" s="47"/>
      <c r="F89" s="47"/>
    </row>
    <row r="90" spans="1:6" ht="12.75">
      <c r="A90" s="129"/>
      <c r="B90" s="47"/>
      <c r="C90" s="47"/>
      <c r="D90" s="132"/>
      <c r="E90" s="47"/>
      <c r="F90" s="47"/>
    </row>
    <row r="91" spans="1:6" ht="12.75">
      <c r="A91" s="129"/>
      <c r="B91" s="47"/>
      <c r="C91" s="47"/>
      <c r="D91" s="132"/>
      <c r="E91" s="47"/>
      <c r="F91" s="47"/>
    </row>
    <row r="92" spans="1:6" ht="12.75">
      <c r="A92" s="129"/>
      <c r="B92" s="47"/>
      <c r="C92" s="47"/>
      <c r="D92" s="132"/>
      <c r="E92" s="47"/>
      <c r="F92" s="47"/>
    </row>
    <row r="93" spans="1:6" ht="12.75">
      <c r="A93" s="129"/>
      <c r="B93" s="47"/>
      <c r="C93" s="47"/>
      <c r="D93" s="132"/>
      <c r="E93" s="47"/>
      <c r="F93" s="47"/>
    </row>
    <row r="94" spans="1:6" ht="12.75">
      <c r="A94" s="129"/>
      <c r="B94" s="47"/>
      <c r="C94" s="47"/>
      <c r="D94" s="132"/>
      <c r="E94" s="47"/>
      <c r="F94" s="47"/>
    </row>
    <row r="95" spans="1:6" ht="12.75">
      <c r="A95" s="129"/>
      <c r="B95" s="47"/>
      <c r="C95" s="47"/>
      <c r="D95" s="132"/>
      <c r="E95" s="47"/>
      <c r="F95" s="47"/>
    </row>
    <row r="96" spans="1:6" ht="12.75">
      <c r="A96" s="129"/>
      <c r="B96" s="47"/>
      <c r="C96" s="47"/>
      <c r="D96" s="132"/>
      <c r="E96" s="47"/>
      <c r="F96" s="47"/>
    </row>
    <row r="97" spans="1:6" ht="12.75">
      <c r="A97" s="129"/>
      <c r="B97" s="47"/>
      <c r="C97" s="47"/>
      <c r="D97" s="131"/>
      <c r="E97" s="47"/>
      <c r="F97" s="47"/>
    </row>
    <row r="98" spans="1:6" ht="12.75">
      <c r="A98" s="130"/>
      <c r="B98" s="47"/>
      <c r="C98" s="47"/>
      <c r="D98" s="131"/>
      <c r="E98" s="47"/>
      <c r="F98" s="47"/>
    </row>
    <row r="99" spans="1:6" ht="12.75">
      <c r="A99" s="129"/>
      <c r="B99" s="47"/>
      <c r="C99" s="47"/>
      <c r="D99" s="131"/>
      <c r="E99" s="47"/>
      <c r="F99" s="47"/>
    </row>
    <row r="100" spans="1:6" ht="12.75">
      <c r="A100" s="133"/>
      <c r="B100" s="47"/>
      <c r="C100" s="47"/>
      <c r="D100" s="132"/>
      <c r="E100" s="47"/>
      <c r="F100" s="47"/>
    </row>
    <row r="101" spans="1:6" ht="12.75">
      <c r="A101" s="133"/>
      <c r="B101" s="47"/>
      <c r="C101" s="47"/>
      <c r="D101" s="132"/>
      <c r="E101" s="47"/>
      <c r="F101" s="47"/>
    </row>
    <row r="102" spans="1:6" ht="12.75">
      <c r="A102" s="129"/>
      <c r="B102" s="47"/>
      <c r="C102" s="47"/>
      <c r="D102" s="132"/>
      <c r="E102" s="47"/>
      <c r="F102" s="47"/>
    </row>
    <row r="103" spans="1:6" ht="12.75">
      <c r="A103" s="129"/>
      <c r="B103" s="47"/>
      <c r="C103" s="47"/>
      <c r="D103" s="132"/>
      <c r="E103" s="47"/>
      <c r="F103" s="47"/>
    </row>
    <row r="104" spans="1:6" ht="12.75">
      <c r="A104" s="129"/>
      <c r="B104" s="47"/>
      <c r="C104" s="47"/>
      <c r="D104" s="132"/>
      <c r="E104" s="47"/>
      <c r="F104" s="47"/>
    </row>
    <row r="105" spans="1:6" ht="12.75">
      <c r="A105" s="133"/>
      <c r="B105" s="47"/>
      <c r="C105" s="47"/>
      <c r="D105" s="132"/>
      <c r="E105" s="47"/>
      <c r="F105" s="47"/>
    </row>
    <row r="106" spans="1:6" ht="12.75">
      <c r="A106" s="129"/>
      <c r="B106" s="47"/>
      <c r="C106" s="47"/>
      <c r="D106" s="132"/>
      <c r="E106" s="47"/>
      <c r="F106" s="47"/>
    </row>
    <row r="107" spans="1:6" ht="12.75">
      <c r="A107" s="133"/>
      <c r="B107" s="47"/>
      <c r="C107" s="47"/>
      <c r="D107" s="132"/>
      <c r="E107" s="47"/>
      <c r="F107" s="47"/>
    </row>
    <row r="108" spans="1:6" ht="12.75">
      <c r="A108" s="133"/>
      <c r="B108" s="47"/>
      <c r="C108" s="47"/>
      <c r="D108" s="132"/>
      <c r="E108" s="47"/>
      <c r="F108" s="47"/>
    </row>
    <row r="109" spans="1:6" ht="12.75">
      <c r="A109" s="133"/>
      <c r="B109" s="47"/>
      <c r="C109" s="47"/>
      <c r="D109" s="132"/>
      <c r="E109" s="47"/>
      <c r="F109" s="47"/>
    </row>
    <row r="110" spans="1:6" ht="12.75">
      <c r="A110" s="130"/>
      <c r="B110" s="47"/>
      <c r="C110" s="47"/>
      <c r="D110" s="131"/>
      <c r="E110" s="47"/>
      <c r="F110" s="47"/>
    </row>
    <row r="111" spans="1:6" ht="12.75">
      <c r="A111" s="129"/>
      <c r="B111" s="47"/>
      <c r="C111" s="47"/>
      <c r="D111" s="131"/>
      <c r="E111" s="47"/>
      <c r="F111" s="47"/>
    </row>
    <row r="112" spans="1:6" ht="12.75">
      <c r="A112" s="133"/>
      <c r="B112" s="47"/>
      <c r="C112" s="47"/>
      <c r="D112" s="132"/>
      <c r="E112" s="47"/>
      <c r="F112" s="47"/>
    </row>
    <row r="113" spans="1:6" ht="12.75">
      <c r="A113" s="133"/>
      <c r="B113" s="47"/>
      <c r="C113" s="47"/>
      <c r="D113" s="132"/>
      <c r="E113" s="47"/>
      <c r="F113" s="47"/>
    </row>
    <row r="114" spans="1:6" ht="12.75">
      <c r="A114" s="133"/>
      <c r="B114" s="47"/>
      <c r="C114" s="47"/>
      <c r="D114" s="132"/>
      <c r="E114" s="47"/>
      <c r="F114" s="47"/>
    </row>
    <row r="115" spans="1:6" ht="12.75">
      <c r="A115" s="133"/>
      <c r="B115" s="47"/>
      <c r="C115" s="47"/>
      <c r="D115" s="132"/>
      <c r="E115" s="47"/>
      <c r="F115" s="47"/>
    </row>
    <row r="116" spans="1:6" ht="12.75">
      <c r="A116" s="133"/>
      <c r="B116" s="47"/>
      <c r="C116" s="47"/>
      <c r="D116" s="132"/>
      <c r="E116" s="47"/>
      <c r="F116" s="47"/>
    </row>
    <row r="117" spans="1:6" ht="12.75">
      <c r="A117" s="133"/>
      <c r="B117" s="47"/>
      <c r="C117" s="47"/>
      <c r="D117" s="132"/>
      <c r="E117" s="47"/>
      <c r="F117" s="47"/>
    </row>
    <row r="118" spans="1:6" ht="12.75">
      <c r="A118" s="133"/>
      <c r="B118" s="47"/>
      <c r="C118" s="47"/>
      <c r="D118" s="132"/>
      <c r="E118" s="47"/>
      <c r="F118" s="47"/>
    </row>
    <row r="119" spans="1:6" ht="12.75">
      <c r="A119" s="133"/>
      <c r="B119" s="47"/>
      <c r="C119" s="47"/>
      <c r="D119" s="132"/>
      <c r="E119" s="47"/>
      <c r="F119" s="47"/>
    </row>
    <row r="120" spans="1:6" ht="12.75">
      <c r="A120" s="129"/>
      <c r="B120" s="47"/>
      <c r="C120" s="47"/>
      <c r="D120" s="132"/>
      <c r="E120" s="47"/>
      <c r="F120" s="47"/>
    </row>
    <row r="121" spans="1:6" ht="12.75">
      <c r="A121" s="133"/>
      <c r="B121" s="47"/>
      <c r="C121" s="47"/>
      <c r="D121" s="132"/>
      <c r="E121" s="47"/>
      <c r="F121" s="47"/>
    </row>
    <row r="122" spans="1:6" ht="12.75">
      <c r="A122" s="129"/>
      <c r="B122" s="47"/>
      <c r="C122" s="47"/>
      <c r="D122" s="131"/>
      <c r="E122" s="47"/>
      <c r="F122" s="47"/>
    </row>
    <row r="123" spans="1:6" ht="12.75">
      <c r="A123" s="129"/>
      <c r="B123" s="47"/>
      <c r="C123" s="47"/>
      <c r="D123" s="131"/>
      <c r="E123" s="47"/>
      <c r="F123" s="47"/>
    </row>
    <row r="124" spans="1:6" ht="12.75">
      <c r="A124" s="47"/>
      <c r="B124" s="47"/>
      <c r="C124" s="47"/>
      <c r="D124" s="47"/>
      <c r="E124" s="47"/>
      <c r="F124" s="47"/>
    </row>
    <row r="125" spans="1:6" ht="12.75">
      <c r="A125" s="47"/>
      <c r="B125" s="47"/>
      <c r="C125" s="47"/>
      <c r="D125" s="47"/>
      <c r="E125" s="47"/>
      <c r="F125" s="47"/>
    </row>
  </sheetData>
  <sheetProtection/>
  <mergeCells count="1">
    <mergeCell ref="A8:B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71.00390625" style="0" customWidth="1"/>
    <col min="2" max="2" width="15.8515625" style="0" customWidth="1"/>
    <col min="3" max="6" width="13.57421875" style="0" customWidth="1"/>
    <col min="7" max="7" width="14.28125" style="0" customWidth="1"/>
    <col min="8" max="8" width="13.140625" style="0" customWidth="1"/>
  </cols>
  <sheetData>
    <row r="1" spans="1:6" ht="18.75">
      <c r="A1" s="22"/>
      <c r="B1" s="42" t="s">
        <v>0</v>
      </c>
      <c r="C1" s="42"/>
      <c r="D1" s="42"/>
      <c r="E1" s="42"/>
      <c r="F1" s="42"/>
    </row>
    <row r="2" spans="1:6" ht="15.75">
      <c r="A2" s="22"/>
      <c r="B2" s="23" t="s">
        <v>1</v>
      </c>
      <c r="C2" s="23"/>
      <c r="D2" s="23"/>
      <c r="E2" s="23"/>
      <c r="F2" s="23"/>
    </row>
    <row r="3" spans="1:6" ht="15.75">
      <c r="A3" s="22"/>
      <c r="B3" s="23" t="s">
        <v>2</v>
      </c>
      <c r="C3" s="23"/>
      <c r="D3" s="23"/>
      <c r="E3" s="23"/>
      <c r="F3" s="23"/>
    </row>
    <row r="4" spans="1:6" ht="15.75">
      <c r="A4" s="22"/>
      <c r="B4" s="23" t="s">
        <v>155</v>
      </c>
      <c r="C4" s="23"/>
      <c r="D4" s="23"/>
      <c r="E4" s="23"/>
      <c r="F4" s="23"/>
    </row>
    <row r="5" spans="1:6" ht="15.75">
      <c r="A5" s="22"/>
      <c r="B5" s="23" t="s">
        <v>442</v>
      </c>
      <c r="C5" s="23"/>
      <c r="D5" s="23"/>
      <c r="E5" s="23"/>
      <c r="F5" s="23"/>
    </row>
    <row r="7" spans="1:6" ht="15.75">
      <c r="A7" s="43"/>
      <c r="B7" s="43"/>
      <c r="C7" s="43"/>
      <c r="D7" s="43"/>
      <c r="E7" s="43"/>
      <c r="F7" s="43"/>
    </row>
    <row r="8" spans="1:6" ht="15.75">
      <c r="A8" s="43"/>
      <c r="B8" s="43"/>
      <c r="C8" s="43"/>
      <c r="D8" s="43"/>
      <c r="E8" s="43"/>
      <c r="F8" s="43"/>
    </row>
    <row r="9" spans="1:7" ht="20.25">
      <c r="A9" s="44" t="s">
        <v>156</v>
      </c>
      <c r="B9" s="44"/>
      <c r="C9" s="44"/>
      <c r="D9" s="44"/>
      <c r="E9" s="44"/>
      <c r="F9" s="44"/>
      <c r="G9" s="45"/>
    </row>
    <row r="10" spans="1:7" ht="20.25">
      <c r="A10" s="46" t="s">
        <v>157</v>
      </c>
      <c r="B10" s="46"/>
      <c r="C10" s="46"/>
      <c r="D10" s="46"/>
      <c r="E10" s="46"/>
      <c r="F10" s="46"/>
      <c r="G10" s="45"/>
    </row>
    <row r="11" spans="1:7" ht="20.25">
      <c r="A11" s="44" t="s">
        <v>158</v>
      </c>
      <c r="B11" s="44"/>
      <c r="C11" s="44"/>
      <c r="D11" s="44"/>
      <c r="E11" s="44"/>
      <c r="F11" s="44"/>
      <c r="G11" s="45"/>
    </row>
    <row r="12" spans="1:7" ht="20.25">
      <c r="A12" s="46" t="s">
        <v>159</v>
      </c>
      <c r="B12" s="46"/>
      <c r="C12" s="46"/>
      <c r="D12" s="46"/>
      <c r="E12" s="46"/>
      <c r="F12" s="46"/>
      <c r="G12" s="45"/>
    </row>
    <row r="13" spans="1:12" ht="22.5">
      <c r="A13" s="2"/>
      <c r="B13" s="2"/>
      <c r="C13" s="2"/>
      <c r="D13" s="2"/>
      <c r="E13" s="2"/>
      <c r="F13" s="2"/>
      <c r="G13" s="47"/>
      <c r="H13" s="47"/>
      <c r="L13" s="2"/>
    </row>
    <row r="14" spans="1:8" ht="36.75" customHeight="1">
      <c r="A14" s="48" t="s">
        <v>160</v>
      </c>
      <c r="B14" s="18" t="s">
        <v>161</v>
      </c>
      <c r="C14" s="49"/>
      <c r="D14" s="49"/>
      <c r="E14" s="49"/>
      <c r="F14" s="49"/>
      <c r="G14" s="49"/>
      <c r="H14" s="50"/>
    </row>
    <row r="15" spans="1:8" ht="20.25" customHeight="1">
      <c r="A15" s="68"/>
      <c r="B15" s="69"/>
      <c r="C15" s="70"/>
      <c r="D15" s="70"/>
      <c r="E15" s="70"/>
      <c r="F15" s="70"/>
      <c r="G15" s="71"/>
      <c r="H15" s="47"/>
    </row>
    <row r="16" spans="1:8" ht="28.5" customHeight="1">
      <c r="A16" s="104" t="s">
        <v>443</v>
      </c>
      <c r="B16" s="72">
        <v>1300</v>
      </c>
      <c r="C16" s="73"/>
      <c r="D16" s="73"/>
      <c r="E16" s="73"/>
      <c r="F16" s="73"/>
      <c r="G16" s="54"/>
      <c r="H16" s="47"/>
    </row>
    <row r="17" spans="1:8" ht="16.5" customHeight="1">
      <c r="A17" s="53"/>
      <c r="B17" s="72"/>
      <c r="C17" s="73"/>
      <c r="D17" s="73"/>
      <c r="E17" s="73"/>
      <c r="F17" s="73"/>
      <c r="G17" s="78"/>
      <c r="H17" s="78"/>
    </row>
    <row r="18" spans="1:9" ht="12.75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12.75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12.75">
      <c r="A20" s="47"/>
      <c r="B20" s="47"/>
      <c r="C20" s="47"/>
      <c r="D20" s="47"/>
      <c r="E20" s="47"/>
      <c r="F20" s="47"/>
      <c r="G20" s="47"/>
      <c r="H20" s="47"/>
      <c r="I20" s="47"/>
    </row>
    <row r="21" spans="1:9" ht="12.75">
      <c r="A21" s="47"/>
      <c r="B21" s="47"/>
      <c r="C21" s="47"/>
      <c r="D21" s="47"/>
      <c r="E21" s="47"/>
      <c r="F21" s="47"/>
      <c r="G21" s="47"/>
      <c r="H21" s="47"/>
      <c r="I21" s="47"/>
    </row>
    <row r="22" spans="1:9" ht="12.75">
      <c r="A22" s="47"/>
      <c r="B22" s="47"/>
      <c r="C22" s="47"/>
      <c r="D22" s="47"/>
      <c r="E22" s="47"/>
      <c r="F22" s="47"/>
      <c r="G22" s="47"/>
      <c r="H22" s="47"/>
      <c r="I22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Inet</cp:lastModifiedBy>
  <cp:lastPrinted>2017-06-21T08:11:52Z</cp:lastPrinted>
  <dcterms:created xsi:type="dcterms:W3CDTF">1996-10-08T23:32:33Z</dcterms:created>
  <dcterms:modified xsi:type="dcterms:W3CDTF">2017-10-11T22:32:36Z</dcterms:modified>
  <cp:category/>
  <cp:version/>
  <cp:contentType/>
  <cp:contentStatus/>
</cp:coreProperties>
</file>